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baeva\Desktop\"/>
    </mc:Choice>
  </mc:AlternateContent>
  <xr:revisionPtr revIDLastSave="0" documentId="13_ncr:1_{6A3AE853-5C61-4909-9B0E-A31766574DC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definedNames>
    <definedName name="_xlnm._FilterDatabase" localSheetId="0">Лист1!$A$3:$G$221</definedName>
    <definedName name="округл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" i="1" l="1"/>
  <c r="F227" i="1" l="1"/>
  <c r="F218" i="1" l="1"/>
  <c r="F78" i="1" l="1"/>
  <c r="F197" i="1" l="1"/>
  <c r="F198" i="1" l="1"/>
  <c r="F107" i="1" l="1"/>
  <c r="F209" i="1" l="1"/>
  <c r="F183" i="1" l="1"/>
  <c r="F76" i="1"/>
  <c r="F171" i="1" l="1"/>
  <c r="F212" i="1"/>
  <c r="F207" i="1"/>
  <c r="F189" i="1" l="1"/>
  <c r="F182" i="1"/>
  <c r="F185" i="1" l="1"/>
  <c r="F211" i="1" l="1"/>
  <c r="F32" i="1" l="1"/>
  <c r="F33" i="1"/>
  <c r="F181" i="1" l="1"/>
  <c r="F25" i="1" l="1"/>
  <c r="F178" i="1" l="1"/>
  <c r="F159" i="1"/>
  <c r="F150" i="1" l="1"/>
  <c r="F13" i="1"/>
  <c r="F121" i="1" l="1"/>
  <c r="F132" i="1"/>
  <c r="F158" i="1" l="1"/>
  <c r="F203" i="1" l="1"/>
  <c r="F184" i="1" l="1"/>
  <c r="F201" i="1" l="1"/>
  <c r="F222" i="1" l="1"/>
  <c r="F145" i="1"/>
  <c r="F147" i="1" l="1"/>
  <c r="F9" i="1" l="1"/>
  <c r="F65" i="1"/>
  <c r="F5" i="1" l="1"/>
  <c r="F225" i="1" l="1"/>
  <c r="F162" i="1" l="1"/>
  <c r="F91" i="1" l="1"/>
  <c r="F179" i="1" l="1"/>
  <c r="F214" i="1" l="1"/>
  <c r="F232" i="1" l="1"/>
  <c r="F224" i="1" l="1"/>
  <c r="F175" i="1" l="1"/>
  <c r="F164" i="1"/>
  <c r="F163" i="1" l="1"/>
  <c r="F172" i="1"/>
  <c r="F4" i="1" l="1"/>
  <c r="F141" i="1" l="1"/>
  <c r="F200" i="1" l="1"/>
  <c r="F188" i="1" l="1"/>
  <c r="F48" i="1" l="1"/>
  <c r="F75" i="1"/>
  <c r="F231" i="1" l="1"/>
  <c r="F208" i="1" l="1"/>
  <c r="F114" i="1" l="1"/>
  <c r="F180" i="1" l="1"/>
  <c r="F24" i="1" l="1"/>
  <c r="F88" i="1" l="1"/>
  <c r="F113" i="1" l="1"/>
  <c r="F42" i="1" l="1"/>
  <c r="F77" i="1" l="1"/>
  <c r="F82" i="1" l="1"/>
  <c r="F170" i="1" l="1"/>
  <c r="F7" i="1" l="1"/>
  <c r="F8" i="1"/>
  <c r="F12" i="1"/>
  <c r="F20" i="1"/>
  <c r="F21" i="1"/>
  <c r="F22" i="1"/>
  <c r="F23" i="1"/>
  <c r="F26" i="1"/>
  <c r="F27" i="1"/>
  <c r="F28" i="1"/>
  <c r="F34" i="1"/>
  <c r="F35" i="1"/>
  <c r="F36" i="1"/>
  <c r="F39" i="1"/>
  <c r="F40" i="1"/>
  <c r="F41" i="1"/>
  <c r="F47" i="1"/>
  <c r="F53" i="1"/>
  <c r="F54" i="1"/>
  <c r="F59" i="1"/>
  <c r="F60" i="1"/>
  <c r="F64" i="1"/>
  <c r="F69" i="1"/>
  <c r="F70" i="1"/>
  <c r="F73" i="1"/>
  <c r="F74" i="1"/>
  <c r="F81" i="1"/>
  <c r="F87" i="1"/>
  <c r="F98" i="1"/>
  <c r="F101" i="1"/>
  <c r="F131" i="1"/>
  <c r="F146" i="1"/>
  <c r="F149" i="1"/>
  <c r="F155" i="1"/>
  <c r="F173" i="1"/>
  <c r="F176" i="1"/>
  <c r="F177" i="1"/>
  <c r="F210" i="1" l="1"/>
  <c r="F216" i="1" l="1"/>
  <c r="F194" i="1" l="1"/>
</calcChain>
</file>

<file path=xl/sharedStrings.xml><?xml version="1.0" encoding="utf-8"?>
<sst xmlns="http://schemas.openxmlformats.org/spreadsheetml/2006/main" count="922" uniqueCount="317">
  <si>
    <t>Наименование</t>
  </si>
  <si>
    <t>ТипБараб.</t>
  </si>
  <si>
    <t>ВесНетто</t>
  </si>
  <si>
    <t>ВесБрутто</t>
  </si>
  <si>
    <t>Зав.Номер</t>
  </si>
  <si>
    <t>Длина, км</t>
  </si>
  <si>
    <t>Местонахождение</t>
  </si>
  <si>
    <t>Провод АС 35/6,2</t>
  </si>
  <si>
    <t>тип 8</t>
  </si>
  <si>
    <t>7ТТ-27</t>
  </si>
  <si>
    <t>Санкт-Петербург</t>
  </si>
  <si>
    <t>Провод АС 120/19</t>
  </si>
  <si>
    <t>7ТТ-1423</t>
  </si>
  <si>
    <t>тип 12</t>
  </si>
  <si>
    <t>СИП-2 3x16+1x25-0,6/1</t>
  </si>
  <si>
    <t>1СЧ 442*</t>
  </si>
  <si>
    <t>22СЧ 1732</t>
  </si>
  <si>
    <t>23СП 820</t>
  </si>
  <si>
    <t>СИП-2 3x25+1x35-0,6/1</t>
  </si>
  <si>
    <t>тип 14г</t>
  </si>
  <si>
    <t>1СТ 1979</t>
  </si>
  <si>
    <t>тип 16а</t>
  </si>
  <si>
    <t>22СТ 1118</t>
  </si>
  <si>
    <t>СИП-2 3x35+1x50-0,6/1</t>
  </si>
  <si>
    <t>22СЧ 152</t>
  </si>
  <si>
    <t>СИП-2 3x35+1x50+1x16-0,6/1</t>
  </si>
  <si>
    <t>22СТ 134</t>
  </si>
  <si>
    <t>СИП-2 3x50+1x50-0,6/1</t>
  </si>
  <si>
    <t>22СЧ 302</t>
  </si>
  <si>
    <t>тип 10</t>
  </si>
  <si>
    <t>23СП 1447</t>
  </si>
  <si>
    <t>СИП-2 3x50+1x50+1x16-0,6/1</t>
  </si>
  <si>
    <t>1СТ 1276</t>
  </si>
  <si>
    <t>22СВ 887</t>
  </si>
  <si>
    <t>тип 14</t>
  </si>
  <si>
    <t>22СЧ 291</t>
  </si>
  <si>
    <t>СИП-2 3x50+1x70-0,6/1</t>
  </si>
  <si>
    <t>СИП-2 3x50+1x70+1x16-0,6/1</t>
  </si>
  <si>
    <t>22СП 1663</t>
  </si>
  <si>
    <t>22СП 1649</t>
  </si>
  <si>
    <t>22СП 1695</t>
  </si>
  <si>
    <t>СИП-2 3x70+1x70-0,6/1</t>
  </si>
  <si>
    <t>23СП 506</t>
  </si>
  <si>
    <t>23СП 438</t>
  </si>
  <si>
    <t>23СВ 847</t>
  </si>
  <si>
    <t>23СВ 848</t>
  </si>
  <si>
    <t>СИП-2 3x70+1x70+1x16-0,6/1</t>
  </si>
  <si>
    <t>22СВ 307</t>
  </si>
  <si>
    <t>23СВ 843</t>
  </si>
  <si>
    <t>СИП-2 3x70+1x70+1x25-0,6/1</t>
  </si>
  <si>
    <t>22СТ 1971</t>
  </si>
  <si>
    <t>23СП 1478</t>
  </si>
  <si>
    <t>23СП 1482</t>
  </si>
  <si>
    <t>СИП-2 3x70+1x95-0,6/1</t>
  </si>
  <si>
    <t>1СТ 495</t>
  </si>
  <si>
    <t>23СВ 610</t>
  </si>
  <si>
    <t>23СВ 834</t>
  </si>
  <si>
    <t>СИП-2 3x70+1x95+1х16-0,6/1</t>
  </si>
  <si>
    <t>СИП-2 3х95+1х95-0,6/1</t>
  </si>
  <si>
    <t>23СВ 375</t>
  </si>
  <si>
    <t>23СВ 933</t>
  </si>
  <si>
    <t>СИП-2 3х95+1х70-0,6/1</t>
  </si>
  <si>
    <t>1СТ 551</t>
  </si>
  <si>
    <t>1СТ 555</t>
  </si>
  <si>
    <t>23СВ 912</t>
  </si>
  <si>
    <t>23СВ 871</t>
  </si>
  <si>
    <t>СИП-2 3x95+1x70+1x16-0,6/1</t>
  </si>
  <si>
    <t>22СП 1422</t>
  </si>
  <si>
    <t>22СВ 496</t>
  </si>
  <si>
    <t>СИП-2 3x95+1x95+1x16-0,6/1</t>
  </si>
  <si>
    <t>СИП-2 3x95+1x95+1x25-0,6/1</t>
  </si>
  <si>
    <t>22СЧ 025</t>
  </si>
  <si>
    <t>23СВ 874</t>
  </si>
  <si>
    <t>СИП-2 3x120+1x95-0,6/1</t>
  </si>
  <si>
    <t>1СЧ 573</t>
  </si>
  <si>
    <t>СИП-2 3x120+1x95+1x16-0,6/1</t>
  </si>
  <si>
    <t>СИП-2 3x120+1x95+1x25-0,6/1</t>
  </si>
  <si>
    <t>1СЧ 578</t>
  </si>
  <si>
    <t>23СВ 536</t>
  </si>
  <si>
    <t>СИП-3 1x35-20</t>
  </si>
  <si>
    <t>1СЧ 1355</t>
  </si>
  <si>
    <t>СИП-3 1x50-20</t>
  </si>
  <si>
    <t>СИП-3 1x70-20</t>
  </si>
  <si>
    <t>1СТ 1667</t>
  </si>
  <si>
    <t>СИП-3 1х95-20</t>
  </si>
  <si>
    <t>СИП-3 1x120-20</t>
  </si>
  <si>
    <t>1СЧ 1088</t>
  </si>
  <si>
    <t>СИП-4 2x16-0,6/1</t>
  </si>
  <si>
    <t>1СП 072</t>
  </si>
  <si>
    <t>1СП 079</t>
  </si>
  <si>
    <t>22СТ 1093</t>
  </si>
  <si>
    <t>тип 12а</t>
  </si>
  <si>
    <t>22СТ 1703</t>
  </si>
  <si>
    <t>22СТ 1864</t>
  </si>
  <si>
    <t>СИП-4 2x25-0,6/1</t>
  </si>
  <si>
    <t>тип 10а</t>
  </si>
  <si>
    <t>22СВ 895</t>
  </si>
  <si>
    <t>СИП-4 4x16-0,6/1</t>
  </si>
  <si>
    <t>23СВ 972</t>
  </si>
  <si>
    <t>23СВ 971</t>
  </si>
  <si>
    <t>СИП-4 4x25-0,6/1</t>
  </si>
  <si>
    <t>23СВ 960</t>
  </si>
  <si>
    <t>СИП-4 4x35-0,6/1</t>
  </si>
  <si>
    <t>23СВ 991</t>
  </si>
  <si>
    <t>СИП-4 4x50-0,6/1</t>
  </si>
  <si>
    <t>22СВ 513</t>
  </si>
  <si>
    <t>22СВ 513**</t>
  </si>
  <si>
    <t>22СВ 513***</t>
  </si>
  <si>
    <t>22СВ 512*</t>
  </si>
  <si>
    <t>СИП-4 4x70-0,6/1</t>
  </si>
  <si>
    <t>22СВ 511</t>
  </si>
  <si>
    <t>СИП-4 4x95-0,6/1</t>
  </si>
  <si>
    <t>1СВ 711</t>
  </si>
  <si>
    <t>ВВГнг 3х10(ож)-1</t>
  </si>
  <si>
    <t>бухта</t>
  </si>
  <si>
    <t>7АП 836</t>
  </si>
  <si>
    <t>АПвБШп 4х10ок(N)-1</t>
  </si>
  <si>
    <t>АПвБШп 4х16ок(N)-1</t>
  </si>
  <si>
    <t>АПвБШп 4х25мк(N)-1</t>
  </si>
  <si>
    <t>АПвБШп 4х35мк(N)-1</t>
  </si>
  <si>
    <t>23Б3В 686</t>
  </si>
  <si>
    <t>тип 22а</t>
  </si>
  <si>
    <t>АПвБШп 4х70мс(N)-1</t>
  </si>
  <si>
    <t>22Б2Т 293</t>
  </si>
  <si>
    <t>АПвБШп 4х95мс(N)-1</t>
  </si>
  <si>
    <t>22АВ 588</t>
  </si>
  <si>
    <t>23АВ 1234</t>
  </si>
  <si>
    <t>АПвБШп 4х120мс(N)-1</t>
  </si>
  <si>
    <t>АПвБШп 4х150мс(N)-1</t>
  </si>
  <si>
    <t>АПвБШп 4х185мс(N)-1</t>
  </si>
  <si>
    <t>АПвБШп 4х240мс(N)-1</t>
  </si>
  <si>
    <t>0АТ 1069**</t>
  </si>
  <si>
    <t>1АВ 1257</t>
  </si>
  <si>
    <t>АПвБШп 4х300мс(N)-1</t>
  </si>
  <si>
    <t>АПвБШп 5х10ок(N,PE)-1</t>
  </si>
  <si>
    <t>АПвБШп 5х16ок(N,PE)-1</t>
  </si>
  <si>
    <t>АПвБШп 5х25мк(N,PE)-1</t>
  </si>
  <si>
    <t>23Б3П 254</t>
  </si>
  <si>
    <t>АПвБШп 5х35мк(N,PE)-1</t>
  </si>
  <si>
    <t>АПвБШп 5х50мс(N,PE)-1</t>
  </si>
  <si>
    <t>АПвБШп 5х70мс(N,PE)-1</t>
  </si>
  <si>
    <t>АПвБШп 5х95мс(N,PE)-1</t>
  </si>
  <si>
    <t>22АЧ 1140</t>
  </si>
  <si>
    <t>ПвВГнг(А)-LS 4х16мк(N)-1</t>
  </si>
  <si>
    <t>23Т3П 1183**</t>
  </si>
  <si>
    <t>ПвВГнг(А)-LS 4х35мк(N)-1</t>
  </si>
  <si>
    <t>ПвБШп 4х50мс(N)-1</t>
  </si>
  <si>
    <t>ПвБШп 4х70мс(N)-1</t>
  </si>
  <si>
    <t>ПвБШп 4х95мс(N)-1</t>
  </si>
  <si>
    <t>Кабель ПвВГнг(А)-LS 5х10ок(N,PE)-1</t>
  </si>
  <si>
    <t>1ВЧ 112</t>
  </si>
  <si>
    <t>тип 20а</t>
  </si>
  <si>
    <t>Кабель ПБПнг(А)-HF 3x95мс(N,PE)-1</t>
  </si>
  <si>
    <t>1АТ 1343</t>
  </si>
  <si>
    <t>1АТ 1342</t>
  </si>
  <si>
    <t>тип 14а</t>
  </si>
  <si>
    <t>23СТ 659</t>
  </si>
  <si>
    <t>23СТ 657</t>
  </si>
  <si>
    <t>23СТ 723</t>
  </si>
  <si>
    <t>тип 18а</t>
  </si>
  <si>
    <t>23Б2Т 654</t>
  </si>
  <si>
    <t>23ВТ 331</t>
  </si>
  <si>
    <t>23Б3Т 697</t>
  </si>
  <si>
    <t>23Т3Т 1059</t>
  </si>
  <si>
    <t>23ВТ 330</t>
  </si>
  <si>
    <t>23СТ 724</t>
  </si>
  <si>
    <t>23СТ 660</t>
  </si>
  <si>
    <t>23СТ 867</t>
  </si>
  <si>
    <t>23СТ 847</t>
  </si>
  <si>
    <t>23СТ 848</t>
  </si>
  <si>
    <t>23СТ 850</t>
  </si>
  <si>
    <t>23СТ 851</t>
  </si>
  <si>
    <t>23СТ 787</t>
  </si>
  <si>
    <t>АПв2ЭПгу-ТС 1х800-1</t>
  </si>
  <si>
    <t>23АТ 1250</t>
  </si>
  <si>
    <t>23АТ 1255</t>
  </si>
  <si>
    <t>23СТ 1238</t>
  </si>
  <si>
    <t>23АТ 1259</t>
  </si>
  <si>
    <t>23СТ 1242</t>
  </si>
  <si>
    <t>23СТ 1241</t>
  </si>
  <si>
    <t>23СТ 1240</t>
  </si>
  <si>
    <t>23СЧ 192</t>
  </si>
  <si>
    <t>23СЧ 197</t>
  </si>
  <si>
    <t>23СЧ 199</t>
  </si>
  <si>
    <t>23СЧ 205</t>
  </si>
  <si>
    <t>23СЧ 206</t>
  </si>
  <si>
    <t>23СЧ 191</t>
  </si>
  <si>
    <t>23СЧ 239</t>
  </si>
  <si>
    <t>23ВЧ 096</t>
  </si>
  <si>
    <t>23ВЧ 097</t>
  </si>
  <si>
    <t>23АЧ 361</t>
  </si>
  <si>
    <t>22Б3Ч 002</t>
  </si>
  <si>
    <t>23АЧ 520</t>
  </si>
  <si>
    <t>23ВЧ 210</t>
  </si>
  <si>
    <t>23АЧ 527</t>
  </si>
  <si>
    <t>23СЧ 289</t>
  </si>
  <si>
    <t>23АЧ 745</t>
  </si>
  <si>
    <t>23АЧ 364</t>
  </si>
  <si>
    <t>23ВЧ 277</t>
  </si>
  <si>
    <t>23АЧ 365</t>
  </si>
  <si>
    <t>23АЧ 872</t>
  </si>
  <si>
    <t>23АЧ 862</t>
  </si>
  <si>
    <t>23АЧ 863</t>
  </si>
  <si>
    <t>23ВЧ 284</t>
  </si>
  <si>
    <t>23ВЧ  285</t>
  </si>
  <si>
    <t>23ВЧ 300</t>
  </si>
  <si>
    <t>23ВЧ 296</t>
  </si>
  <si>
    <t>23ВЧ 311</t>
  </si>
  <si>
    <t>23ВЧ 317</t>
  </si>
  <si>
    <t>23ВЧ 295</t>
  </si>
  <si>
    <t>23ВЧ 293</t>
  </si>
  <si>
    <t>23ВЧ 298</t>
  </si>
  <si>
    <t>23ВЧ 301</t>
  </si>
  <si>
    <t>23ВЧ 299</t>
  </si>
  <si>
    <t>23ВЧ 297</t>
  </si>
  <si>
    <t>23ВЧ 280</t>
  </si>
  <si>
    <t>23ВЧ 279</t>
  </si>
  <si>
    <t>23ВЧ 281</t>
  </si>
  <si>
    <t>23СП 792***</t>
  </si>
  <si>
    <t>23СП 792**</t>
  </si>
  <si>
    <t>23ВЧ 319</t>
  </si>
  <si>
    <t>тип 22ГОСТ</t>
  </si>
  <si>
    <t>23Б7Ч 545</t>
  </si>
  <si>
    <t>23Б7Ч 579</t>
  </si>
  <si>
    <t>23Б7Ч 542</t>
  </si>
  <si>
    <t>23АЧ 377</t>
  </si>
  <si>
    <t>тип 10 б/у</t>
  </si>
  <si>
    <t>тип 12 бу</t>
  </si>
  <si>
    <t>23СТ 992</t>
  </si>
  <si>
    <t>23Б3Ч 704</t>
  </si>
  <si>
    <t>24АП 073</t>
  </si>
  <si>
    <t>24АП 074</t>
  </si>
  <si>
    <t>1СВ 1340</t>
  </si>
  <si>
    <t>22СЧ 397</t>
  </si>
  <si>
    <t>23ВЧ 364</t>
  </si>
  <si>
    <t>23Б3Ч 709</t>
  </si>
  <si>
    <t>23ВП 043</t>
  </si>
  <si>
    <t>тип 18</t>
  </si>
  <si>
    <t>22АЧ 981</t>
  </si>
  <si>
    <t>24СП 423</t>
  </si>
  <si>
    <t>24СП 428</t>
  </si>
  <si>
    <t>23АЧ 937</t>
  </si>
  <si>
    <t>24АП 281</t>
  </si>
  <si>
    <t>24АП 282</t>
  </si>
  <si>
    <t>23Б2Ч 719</t>
  </si>
  <si>
    <t>24СП 650</t>
  </si>
  <si>
    <t>24АП 387</t>
  </si>
  <si>
    <t>24АП 385</t>
  </si>
  <si>
    <t>24АП 389</t>
  </si>
  <si>
    <t>24АП 392</t>
  </si>
  <si>
    <t>24АП 516</t>
  </si>
  <si>
    <t>24СП 1372</t>
  </si>
  <si>
    <t>24СП 1371</t>
  </si>
  <si>
    <t>24АП 522</t>
  </si>
  <si>
    <t>24АП 721</t>
  </si>
  <si>
    <t>24АП 722</t>
  </si>
  <si>
    <t>24СП 1109</t>
  </si>
  <si>
    <t>24КП 020</t>
  </si>
  <si>
    <t>24СП 1232</t>
  </si>
  <si>
    <t>24СП 1247</t>
  </si>
  <si>
    <t>24СП 1042</t>
  </si>
  <si>
    <t>24СП 1038</t>
  </si>
  <si>
    <t>24СП 1234</t>
  </si>
  <si>
    <t>24СП 1237</t>
  </si>
  <si>
    <t>1,1,98</t>
  </si>
  <si>
    <t>24СП 1238</t>
  </si>
  <si>
    <t>24СП 1051</t>
  </si>
  <si>
    <t>24СП 1056</t>
  </si>
  <si>
    <t>24СП 1057</t>
  </si>
  <si>
    <t>24СП 1084</t>
  </si>
  <si>
    <t>24СП 1083</t>
  </si>
  <si>
    <t>24СП 1099</t>
  </si>
  <si>
    <t>24СП 1098</t>
  </si>
  <si>
    <t>24СП 987</t>
  </si>
  <si>
    <t>24СП 1008</t>
  </si>
  <si>
    <t>24СП 1009</t>
  </si>
  <si>
    <t>24СП 1021</t>
  </si>
  <si>
    <t>24СП 1064</t>
  </si>
  <si>
    <t>24СП 1300</t>
  </si>
  <si>
    <t>24СП 1107</t>
  </si>
  <si>
    <t>24СП 1121</t>
  </si>
  <si>
    <t>24СП 1122</t>
  </si>
  <si>
    <t>24СП 1123</t>
  </si>
  <si>
    <t>24СП 1132</t>
  </si>
  <si>
    <t>24СП 1135</t>
  </si>
  <si>
    <t>24СП 1171</t>
  </si>
  <si>
    <t>24СП 1172</t>
  </si>
  <si>
    <t>24СП 1178</t>
  </si>
  <si>
    <t>24СП 1214</t>
  </si>
  <si>
    <t>24СП 1216</t>
  </si>
  <si>
    <t>24СП 1249</t>
  </si>
  <si>
    <t>24СП 1250</t>
  </si>
  <si>
    <t>24СП 1253</t>
  </si>
  <si>
    <t>24СП 1254</t>
  </si>
  <si>
    <t>24СП 1381</t>
  </si>
  <si>
    <t>24СП 1228</t>
  </si>
  <si>
    <t>24СП 1231</t>
  </si>
  <si>
    <t>24СП 1236</t>
  </si>
  <si>
    <t>24СП 1240</t>
  </si>
  <si>
    <t>24СП 1246</t>
  </si>
  <si>
    <t>24СП 1554</t>
  </si>
  <si>
    <t>24СП 1588</t>
  </si>
  <si>
    <t>24СП 1592</t>
  </si>
  <si>
    <t>24СП 1590</t>
  </si>
  <si>
    <t>24СП 1591</t>
  </si>
  <si>
    <t>24СП 1594</t>
  </si>
  <si>
    <t>24СП 1659</t>
  </si>
  <si>
    <t>24СП 1660</t>
  </si>
  <si>
    <t>24СП 1136</t>
  </si>
  <si>
    <t>24АП 824</t>
  </si>
  <si>
    <t>24СП 1595</t>
  </si>
  <si>
    <t>24СП 1608</t>
  </si>
  <si>
    <t>24СП 1613</t>
  </si>
  <si>
    <t>24СП 1687</t>
  </si>
  <si>
    <t>24СП 1712</t>
  </si>
  <si>
    <t>24АП 522**</t>
  </si>
  <si>
    <t>24АП 1004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</si>
</sst>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\ ##0.00"/>
    <numFmt numFmtId="166" formatCode="dd\.mm\.yyyy"/>
  </numFmts>
  <fonts count="8" x14ac:knownFonts="1">
    <font>
      <sz val="11"/>
      <color rgb="FF000000"/>
      <name val="Calibri"/>
      <charset val="1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name val="Calibri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</cellStyleXfs>
  <cellXfs count="61">
    <xf numFmtId="0" fontId="0" fillId="0" borderId="0" xfId="0"/>
    <xf numFmtId="0" fontId="2" fillId="0" borderId="2" xfId="6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horizontal="left" wrapText="1"/>
    </xf>
    <xf numFmtId="164" fontId="2" fillId="0" borderId="1" xfId="6" applyNumberFormat="1" applyFont="1" applyFill="1" applyBorder="1" applyAlignment="1">
      <alignment horizontal="center" wrapText="1"/>
    </xf>
    <xf numFmtId="0" fontId="2" fillId="0" borderId="1" xfId="6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center" vertical="top" wrapText="1"/>
    </xf>
    <xf numFmtId="164" fontId="2" fillId="0" borderId="1" xfId="2" applyNumberFormat="1" applyFont="1" applyFill="1" applyBorder="1" applyAlignment="1">
      <alignment horizontal="center" vertical="top" wrapText="1"/>
    </xf>
    <xf numFmtId="164" fontId="2" fillId="0" borderId="1" xfId="2" applyNumberFormat="1" applyFont="1" applyFill="1" applyBorder="1" applyAlignment="1">
      <alignment horizontal="center" vertical="top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164" fontId="2" fillId="0" borderId="2" xfId="6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wrapText="1"/>
    </xf>
    <xf numFmtId="0" fontId="2" fillId="0" borderId="2" xfId="6" applyFont="1" applyFill="1" applyBorder="1" applyAlignment="1">
      <alignment vertical="center" wrapText="1"/>
    </xf>
    <xf numFmtId="0" fontId="2" fillId="0" borderId="2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vertical="center" wrapText="1"/>
    </xf>
    <xf numFmtId="0" fontId="2" fillId="0" borderId="3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vertical="center" wrapText="1"/>
    </xf>
    <xf numFmtId="0" fontId="2" fillId="0" borderId="2" xfId="6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4" xfId="0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/>
    </xf>
    <xf numFmtId="0" fontId="2" fillId="0" borderId="1" xfId="4" applyFont="1" applyFill="1" applyBorder="1" applyAlignment="1">
      <alignment horizontal="left"/>
    </xf>
    <xf numFmtId="0" fontId="2" fillId="0" borderId="1" xfId="3" applyFont="1" applyFill="1" applyBorder="1" applyAlignment="1">
      <alignment horizontal="center"/>
    </xf>
    <xf numFmtId="164" fontId="2" fillId="0" borderId="1" xfId="4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7" applyNumberFormat="1" applyFont="1" applyFill="1" applyBorder="1" applyAlignment="1">
      <alignment horizontal="center" wrapText="1"/>
    </xf>
    <xf numFmtId="0" fontId="2" fillId="0" borderId="1" xfId="7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</cellXfs>
  <cellStyles count="8">
    <cellStyle name="Обычный" xfId="0" builtinId="0"/>
    <cellStyle name="Обычный 2" xfId="1" xr:uid="{00000000-0005-0000-0000-000001000000}"/>
    <cellStyle name="Обычный_ГТК" xfId="2" xr:uid="{00000000-0005-0000-0000-000002000000}"/>
    <cellStyle name="Обычный_Лист1" xfId="3" xr:uid="{00000000-0005-0000-0000-000003000000}"/>
    <cellStyle name="Обычный_Лист1_1" xfId="7" xr:uid="{00000000-0005-0000-0000-000004000000}"/>
    <cellStyle name="Обычный_Лист3" xfId="4" xr:uid="{00000000-0005-0000-0000-000005000000}"/>
    <cellStyle name="Обычный_Лист3 2" xfId="5" xr:uid="{00000000-0005-0000-0000-000006000000}"/>
    <cellStyle name="Обычный_Лист8" xfId="6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MD233"/>
  <sheetViews>
    <sheetView tabSelected="1" zoomScale="115" zoomScaleNormal="115" workbookViewId="0">
      <pane ySplit="1" topLeftCell="A203" activePane="bottomLeft" state="frozen"/>
      <selection pane="bottomLeft" activeCell="K218" sqref="K218"/>
    </sheetView>
  </sheetViews>
  <sheetFormatPr defaultColWidth="9.140625" defaultRowHeight="15" x14ac:dyDescent="0.25"/>
  <cols>
    <col min="1" max="1" width="36" style="6" customWidth="1"/>
    <col min="2" max="2" width="14.28515625" style="59" customWidth="1"/>
    <col min="3" max="3" width="10.5703125" style="60" customWidth="1"/>
    <col min="4" max="4" width="12.5703125" style="60" customWidth="1"/>
    <col min="5" max="5" width="14.28515625" style="59" customWidth="1"/>
    <col min="6" max="6" width="16.28515625" style="60" customWidth="1"/>
    <col min="7" max="7" width="16.7109375" style="6" customWidth="1"/>
    <col min="8" max="9" width="11.5703125" style="6" customWidth="1"/>
    <col min="10" max="1018" width="9.140625" style="6"/>
    <col min="1019" max="16384" width="9.140625" style="7"/>
  </cols>
  <sheetData>
    <row r="3" spans="1:7" s="50" customFormat="1" ht="25.5" x14ac:dyDescent="0.25">
      <c r="A3" s="49" t="s">
        <v>0</v>
      </c>
      <c r="B3" s="49" t="s">
        <v>1</v>
      </c>
      <c r="C3" s="14" t="s">
        <v>2</v>
      </c>
      <c r="D3" s="14" t="s">
        <v>3</v>
      </c>
      <c r="E3" s="49" t="s">
        <v>4</v>
      </c>
      <c r="F3" s="14" t="s">
        <v>5</v>
      </c>
      <c r="G3" s="24" t="s">
        <v>6</v>
      </c>
    </row>
    <row r="4" spans="1:7" s="50" customFormat="1" ht="12.75" x14ac:dyDescent="0.25">
      <c r="A4" s="51" t="s">
        <v>7</v>
      </c>
      <c r="B4" s="49" t="s">
        <v>8</v>
      </c>
      <c r="C4" s="14">
        <v>3.5999999999999997E-2</v>
      </c>
      <c r="D4" s="14">
        <v>8.1000000000000003E-2</v>
      </c>
      <c r="E4" s="49" t="s">
        <v>9</v>
      </c>
      <c r="F4" s="14">
        <f>8.899-0.1-0.084-2.48-0.172-0.248-1.24-3.6-0.32-0.3-0.116</f>
        <v>0.23899999999999916</v>
      </c>
      <c r="G4" s="24" t="s">
        <v>10</v>
      </c>
    </row>
    <row r="5" spans="1:7" s="50" customFormat="1" ht="12.75" x14ac:dyDescent="0.25">
      <c r="A5" s="51" t="s">
        <v>11</v>
      </c>
      <c r="B5" s="49" t="s">
        <v>8</v>
      </c>
      <c r="C5" s="14">
        <v>2.1000000000000001E-2</v>
      </c>
      <c r="D5" s="14">
        <v>6.6000000000000003E-2</v>
      </c>
      <c r="E5" s="49" t="s">
        <v>12</v>
      </c>
      <c r="F5" s="14">
        <f>5-1.948-0.3-0.7-0.68-0.2-0.2-0.325-0.6+0.105-0.03-0.03-0.01-0.048</f>
        <v>3.4000000000000474E-2</v>
      </c>
      <c r="G5" s="24" t="s">
        <v>10</v>
      </c>
    </row>
    <row r="6" spans="1:7" x14ac:dyDescent="0.25">
      <c r="A6" s="1" t="s">
        <v>14</v>
      </c>
      <c r="B6" s="2" t="s">
        <v>13</v>
      </c>
      <c r="C6" s="3">
        <v>2.5000000000000001E-2</v>
      </c>
      <c r="D6" s="3">
        <v>0.15</v>
      </c>
      <c r="E6" s="4" t="s">
        <v>15</v>
      </c>
      <c r="F6" s="3">
        <v>8.6999999999999994E-2</v>
      </c>
      <c r="G6" s="24" t="s">
        <v>10</v>
      </c>
    </row>
    <row r="7" spans="1:7" x14ac:dyDescent="0.25">
      <c r="A7" s="1" t="s">
        <v>14</v>
      </c>
      <c r="B7" s="5" t="s">
        <v>13</v>
      </c>
      <c r="C7" s="3">
        <v>6.3E-2</v>
      </c>
      <c r="D7" s="3">
        <v>0.188</v>
      </c>
      <c r="E7" s="4" t="s">
        <v>16</v>
      </c>
      <c r="F7" s="3">
        <f>2.117-1.438-0.282-0.174</f>
        <v>0.22300000000000009</v>
      </c>
      <c r="G7" s="24" t="s">
        <v>10</v>
      </c>
    </row>
    <row r="8" spans="1:7" x14ac:dyDescent="0.25">
      <c r="A8" s="1" t="s">
        <v>14</v>
      </c>
      <c r="B8" s="2" t="s">
        <v>13</v>
      </c>
      <c r="C8" s="3">
        <v>0.1</v>
      </c>
      <c r="D8" s="3">
        <v>0.22500000000000001</v>
      </c>
      <c r="E8" s="4" t="s">
        <v>17</v>
      </c>
      <c r="F8" s="3">
        <f>3.003-0.928-0.434-1.285</f>
        <v>0.35600000000000032</v>
      </c>
      <c r="G8" s="24" t="s">
        <v>10</v>
      </c>
    </row>
    <row r="9" spans="1:7" x14ac:dyDescent="0.25">
      <c r="A9" s="1" t="s">
        <v>14</v>
      </c>
      <c r="B9" s="2" t="s">
        <v>29</v>
      </c>
      <c r="C9" s="3">
        <v>0.25700000000000001</v>
      </c>
      <c r="D9" s="3">
        <v>0.35699999999999998</v>
      </c>
      <c r="E9" s="4" t="s">
        <v>228</v>
      </c>
      <c r="F9" s="3">
        <f>3.056-1.583-0.54-0.403-0.18</f>
        <v>0.35000000000000003</v>
      </c>
      <c r="G9" s="24" t="s">
        <v>10</v>
      </c>
    </row>
    <row r="10" spans="1:7" x14ac:dyDescent="0.25">
      <c r="A10" s="1" t="s">
        <v>14</v>
      </c>
      <c r="B10" s="2" t="s">
        <v>21</v>
      </c>
      <c r="C10" s="3">
        <v>0.876</v>
      </c>
      <c r="D10" s="3">
        <v>1.1519999999999999</v>
      </c>
      <c r="E10" s="4" t="s">
        <v>256</v>
      </c>
      <c r="F10" s="3">
        <v>3.1</v>
      </c>
      <c r="G10" s="24" t="s">
        <v>10</v>
      </c>
    </row>
    <row r="11" spans="1:7" x14ac:dyDescent="0.25">
      <c r="A11" s="1" t="s">
        <v>14</v>
      </c>
      <c r="B11" s="2" t="s">
        <v>21</v>
      </c>
      <c r="C11" s="3">
        <v>0.86299999999999999</v>
      </c>
      <c r="D11" s="3">
        <v>1.121</v>
      </c>
      <c r="E11" s="4" t="s">
        <v>279</v>
      </c>
      <c r="F11" s="3">
        <v>3.004</v>
      </c>
      <c r="G11" s="24" t="s">
        <v>10</v>
      </c>
    </row>
    <row r="12" spans="1:7" x14ac:dyDescent="0.25">
      <c r="A12" s="8" t="s">
        <v>18</v>
      </c>
      <c r="B12" s="5" t="s">
        <v>19</v>
      </c>
      <c r="C12" s="9">
        <v>0.6</v>
      </c>
      <c r="D12" s="9">
        <v>0.22500000000000001</v>
      </c>
      <c r="E12" s="5" t="s">
        <v>20</v>
      </c>
      <c r="F12" s="9">
        <f>1.67-0.08-1.238-0.042-0.16</f>
        <v>0.14999999999999988</v>
      </c>
      <c r="G12" s="24" t="s">
        <v>10</v>
      </c>
    </row>
    <row r="13" spans="1:7" x14ac:dyDescent="0.25">
      <c r="A13" s="8" t="s">
        <v>18</v>
      </c>
      <c r="B13" s="5" t="s">
        <v>29</v>
      </c>
      <c r="C13" s="9">
        <v>0.106</v>
      </c>
      <c r="D13" s="9">
        <v>0.16600000000000001</v>
      </c>
      <c r="E13" s="5" t="s">
        <v>22</v>
      </c>
      <c r="F13" s="9">
        <f>2.011-0.7-0.326-0.461-0.088-0.17</f>
        <v>0.26600000000000001</v>
      </c>
      <c r="G13" s="24" t="s">
        <v>10</v>
      </c>
    </row>
    <row r="14" spans="1:7" x14ac:dyDescent="0.25">
      <c r="A14" s="8" t="s">
        <v>18</v>
      </c>
      <c r="B14" s="5" t="s">
        <v>8</v>
      </c>
      <c r="C14" s="9">
        <v>4.5999999999999999E-2</v>
      </c>
      <c r="D14" s="9">
        <v>9.0999999999999998E-2</v>
      </c>
      <c r="E14" s="5" t="s">
        <v>218</v>
      </c>
      <c r="F14" s="9">
        <v>0.112</v>
      </c>
      <c r="G14" s="24" t="s">
        <v>10</v>
      </c>
    </row>
    <row r="15" spans="1:7" x14ac:dyDescent="0.25">
      <c r="A15" s="8" t="s">
        <v>18</v>
      </c>
      <c r="B15" s="5" t="s">
        <v>13</v>
      </c>
      <c r="C15" s="9">
        <v>8.8999999999999996E-2</v>
      </c>
      <c r="D15" s="9">
        <v>0.20399999999999999</v>
      </c>
      <c r="E15" s="5" t="s">
        <v>219</v>
      </c>
      <c r="F15" s="9">
        <v>0.218</v>
      </c>
      <c r="G15" s="24" t="s">
        <v>10</v>
      </c>
    </row>
    <row r="16" spans="1:7" x14ac:dyDescent="0.25">
      <c r="A16" s="8" t="s">
        <v>18</v>
      </c>
      <c r="B16" s="5" t="s">
        <v>91</v>
      </c>
      <c r="C16" s="9">
        <v>0.26800000000000002</v>
      </c>
      <c r="D16" s="9">
        <v>0.36799999999999999</v>
      </c>
      <c r="E16" s="5" t="s">
        <v>251</v>
      </c>
      <c r="F16" s="9">
        <v>0.69899999999999995</v>
      </c>
      <c r="G16" s="24" t="s">
        <v>10</v>
      </c>
    </row>
    <row r="17" spans="1:7" x14ac:dyDescent="0.25">
      <c r="A17" s="8" t="s">
        <v>18</v>
      </c>
      <c r="B17" s="5" t="s">
        <v>91</v>
      </c>
      <c r="C17" s="9">
        <v>0.35099999999999998</v>
      </c>
      <c r="D17" s="9">
        <v>0.46100000000000002</v>
      </c>
      <c r="E17" s="5" t="s">
        <v>252</v>
      </c>
      <c r="F17" s="9">
        <v>0.93799999999999994</v>
      </c>
      <c r="G17" s="24" t="s">
        <v>10</v>
      </c>
    </row>
    <row r="18" spans="1:7" x14ac:dyDescent="0.25">
      <c r="A18" s="8" t="s">
        <v>18</v>
      </c>
      <c r="B18" s="5" t="s">
        <v>21</v>
      </c>
      <c r="C18" s="9">
        <v>0.86799999999999999</v>
      </c>
      <c r="D18" s="9">
        <v>1.0529999999999999</v>
      </c>
      <c r="E18" s="5" t="s">
        <v>300</v>
      </c>
      <c r="F18" s="9">
        <v>2.1949999999999998</v>
      </c>
      <c r="G18" s="24" t="s">
        <v>10</v>
      </c>
    </row>
    <row r="19" spans="1:7" x14ac:dyDescent="0.25">
      <c r="A19" s="8" t="s">
        <v>18</v>
      </c>
      <c r="B19" s="5" t="s">
        <v>21</v>
      </c>
      <c r="C19" s="9">
        <v>0.85</v>
      </c>
      <c r="D19" s="9">
        <v>1.07</v>
      </c>
      <c r="E19" s="5" t="s">
        <v>303</v>
      </c>
      <c r="F19" s="9">
        <v>2.2469999999999999</v>
      </c>
      <c r="G19" s="24" t="s">
        <v>10</v>
      </c>
    </row>
    <row r="20" spans="1:7" x14ac:dyDescent="0.25">
      <c r="A20" s="10" t="s">
        <v>23</v>
      </c>
      <c r="B20" s="5" t="s">
        <v>13</v>
      </c>
      <c r="C20" s="9">
        <v>0.96</v>
      </c>
      <c r="D20" s="9">
        <v>0.221</v>
      </c>
      <c r="E20" s="5" t="s">
        <v>24</v>
      </c>
      <c r="F20" s="9">
        <f>1.403-0.696-0.523</f>
        <v>0.18400000000000005</v>
      </c>
      <c r="G20" s="24" t="s">
        <v>10</v>
      </c>
    </row>
    <row r="21" spans="1:7" x14ac:dyDescent="0.25">
      <c r="A21" s="11" t="s">
        <v>25</v>
      </c>
      <c r="B21" s="5" t="s">
        <v>21</v>
      </c>
      <c r="C21" s="12">
        <v>0.19600000000000001</v>
      </c>
      <c r="D21" s="12">
        <v>0.377</v>
      </c>
      <c r="E21" s="13" t="s">
        <v>232</v>
      </c>
      <c r="F21" s="14">
        <f>1.52-0.16-0.15-0.2-0.11-0.5-0.074</f>
        <v>0.32600000000000023</v>
      </c>
      <c r="G21" s="15" t="s">
        <v>10</v>
      </c>
    </row>
    <row r="22" spans="1:7" x14ac:dyDescent="0.25">
      <c r="A22" s="11" t="s">
        <v>25</v>
      </c>
      <c r="B22" s="5" t="s">
        <v>13</v>
      </c>
      <c r="C22" s="12">
        <v>0.185</v>
      </c>
      <c r="D22" s="12">
        <v>0.31</v>
      </c>
      <c r="E22" s="13" t="s">
        <v>26</v>
      </c>
      <c r="F22" s="14">
        <f>1.427-1.115</f>
        <v>0.31200000000000006</v>
      </c>
      <c r="G22" s="15" t="s">
        <v>10</v>
      </c>
    </row>
    <row r="23" spans="1:7" x14ac:dyDescent="0.25">
      <c r="A23" s="16" t="s">
        <v>27</v>
      </c>
      <c r="B23" s="4" t="s">
        <v>13</v>
      </c>
      <c r="C23" s="3">
        <v>0.14699999999999999</v>
      </c>
      <c r="D23" s="3">
        <v>0.27200000000000002</v>
      </c>
      <c r="E23" s="4" t="s">
        <v>28</v>
      </c>
      <c r="F23" s="3">
        <f>1.421-1.2</f>
        <v>0.22100000000000009</v>
      </c>
      <c r="G23" s="15" t="s">
        <v>10</v>
      </c>
    </row>
    <row r="24" spans="1:7" x14ac:dyDescent="0.25">
      <c r="A24" s="16" t="s">
        <v>27</v>
      </c>
      <c r="B24" s="4" t="s">
        <v>8</v>
      </c>
      <c r="C24" s="3">
        <v>7.9000000000000001E-2</v>
      </c>
      <c r="D24" s="3">
        <v>0.13900000000000001</v>
      </c>
      <c r="E24" s="4" t="s">
        <v>30</v>
      </c>
      <c r="F24" s="3">
        <f>1.313-1.152-0.042</f>
        <v>0.11900000000000002</v>
      </c>
      <c r="G24" s="15" t="s">
        <v>10</v>
      </c>
    </row>
    <row r="25" spans="1:7" x14ac:dyDescent="0.25">
      <c r="A25" s="16" t="s">
        <v>27</v>
      </c>
      <c r="B25" s="4" t="s">
        <v>21</v>
      </c>
      <c r="C25" s="3">
        <v>0.64500000000000002</v>
      </c>
      <c r="D25" s="3">
        <v>0.90500000000000003</v>
      </c>
      <c r="E25" s="4" t="s">
        <v>294</v>
      </c>
      <c r="F25" s="3">
        <f>1.356-0.405</f>
        <v>0.95100000000000007</v>
      </c>
      <c r="G25" s="15" t="s">
        <v>10</v>
      </c>
    </row>
    <row r="26" spans="1:7" x14ac:dyDescent="0.25">
      <c r="A26" s="17" t="s">
        <v>31</v>
      </c>
      <c r="B26" s="18" t="s">
        <v>13</v>
      </c>
      <c r="C26" s="19">
        <v>0.13400000000000001</v>
      </c>
      <c r="D26" s="19">
        <v>0.25900000000000001</v>
      </c>
      <c r="E26" s="18" t="s">
        <v>32</v>
      </c>
      <c r="F26" s="20">
        <f>1.2-0.98-0.037</f>
        <v>0.18299999999999997</v>
      </c>
      <c r="G26" s="21" t="s">
        <v>10</v>
      </c>
    </row>
    <row r="27" spans="1:7" x14ac:dyDescent="0.25">
      <c r="A27" s="17" t="s">
        <v>31</v>
      </c>
      <c r="B27" s="18" t="s">
        <v>21</v>
      </c>
      <c r="C27" s="19">
        <v>0.20699999999999999</v>
      </c>
      <c r="D27" s="19">
        <v>0.42199999999999999</v>
      </c>
      <c r="E27" s="18" t="s">
        <v>33</v>
      </c>
      <c r="F27" s="20">
        <f>1.143-0.04-0.534-0.285</f>
        <v>0.28399999999999997</v>
      </c>
      <c r="G27" s="21" t="s">
        <v>10</v>
      </c>
    </row>
    <row r="28" spans="1:7" x14ac:dyDescent="0.25">
      <c r="A28" s="17" t="s">
        <v>31</v>
      </c>
      <c r="B28" s="4" t="s">
        <v>34</v>
      </c>
      <c r="C28" s="3">
        <v>0.23100000000000001</v>
      </c>
      <c r="D28" s="3">
        <v>0.39100000000000001</v>
      </c>
      <c r="E28" s="4" t="s">
        <v>35</v>
      </c>
      <c r="F28" s="3">
        <f>1.115-0.7-0.098</f>
        <v>0.31700000000000006</v>
      </c>
      <c r="G28" s="21" t="s">
        <v>10</v>
      </c>
    </row>
    <row r="29" spans="1:7" x14ac:dyDescent="0.25">
      <c r="A29" s="17" t="s">
        <v>31</v>
      </c>
      <c r="B29" s="4" t="s">
        <v>21</v>
      </c>
      <c r="C29" s="3">
        <v>0.85599999999999998</v>
      </c>
      <c r="D29" s="3">
        <v>1.0169999999999999</v>
      </c>
      <c r="E29" s="4" t="s">
        <v>156</v>
      </c>
      <c r="F29" s="3">
        <v>1.127</v>
      </c>
      <c r="G29" s="21" t="s">
        <v>10</v>
      </c>
    </row>
    <row r="30" spans="1:7" x14ac:dyDescent="0.25">
      <c r="A30" s="17" t="s">
        <v>31</v>
      </c>
      <c r="B30" s="4" t="s">
        <v>21</v>
      </c>
      <c r="C30" s="3">
        <v>0.84199999999999997</v>
      </c>
      <c r="D30" s="3">
        <v>0.99199999999999999</v>
      </c>
      <c r="E30" s="4" t="s">
        <v>157</v>
      </c>
      <c r="F30" s="3">
        <v>1.109</v>
      </c>
      <c r="G30" s="21" t="s">
        <v>10</v>
      </c>
    </row>
    <row r="31" spans="1:7" x14ac:dyDescent="0.25">
      <c r="A31" s="17" t="s">
        <v>31</v>
      </c>
      <c r="B31" s="4" t="s">
        <v>21</v>
      </c>
      <c r="C31" s="3">
        <v>0.82499999999999996</v>
      </c>
      <c r="D31" s="3">
        <v>0.995</v>
      </c>
      <c r="E31" s="4" t="s">
        <v>166</v>
      </c>
      <c r="F31" s="3">
        <v>1.109</v>
      </c>
      <c r="G31" s="21" t="s">
        <v>10</v>
      </c>
    </row>
    <row r="32" spans="1:7" x14ac:dyDescent="0.25">
      <c r="A32" s="8" t="s">
        <v>36</v>
      </c>
      <c r="B32" s="13" t="s">
        <v>21</v>
      </c>
      <c r="C32" s="12">
        <v>0.629</v>
      </c>
      <c r="D32" s="12">
        <v>0.82299999999999995</v>
      </c>
      <c r="E32" s="13" t="s">
        <v>304</v>
      </c>
      <c r="F32" s="12">
        <f>1.106-0.293</f>
        <v>0.81300000000000017</v>
      </c>
      <c r="G32" s="21" t="s">
        <v>10</v>
      </c>
    </row>
    <row r="33" spans="1:7" x14ac:dyDescent="0.25">
      <c r="A33" s="8" t="s">
        <v>36</v>
      </c>
      <c r="B33" s="13" t="s">
        <v>21</v>
      </c>
      <c r="C33" s="12">
        <v>0.34799999999999998</v>
      </c>
      <c r="D33" s="12">
        <v>0.58299999999999996</v>
      </c>
      <c r="E33" s="13" t="s">
        <v>305</v>
      </c>
      <c r="F33" s="3">
        <f>1.124-0.65</f>
        <v>0.47400000000000009</v>
      </c>
      <c r="G33" s="21" t="s">
        <v>10</v>
      </c>
    </row>
    <row r="34" spans="1:7" x14ac:dyDescent="0.25">
      <c r="A34" s="11" t="s">
        <v>37</v>
      </c>
      <c r="B34" s="18" t="s">
        <v>21</v>
      </c>
      <c r="C34" s="12">
        <v>0.25600000000000001</v>
      </c>
      <c r="D34" s="12">
        <v>0.51200000000000001</v>
      </c>
      <c r="E34" s="13" t="s">
        <v>38</v>
      </c>
      <c r="F34" s="12">
        <f>1.106-0.315-0.26-0.21</f>
        <v>0.32100000000000017</v>
      </c>
      <c r="G34" s="21" t="s">
        <v>10</v>
      </c>
    </row>
    <row r="35" spans="1:7" x14ac:dyDescent="0.25">
      <c r="A35" s="11" t="s">
        <v>37</v>
      </c>
      <c r="B35" s="18" t="s">
        <v>21</v>
      </c>
      <c r="C35" s="12">
        <v>0.156</v>
      </c>
      <c r="D35" s="12">
        <v>0.38600000000000001</v>
      </c>
      <c r="E35" s="13" t="s">
        <v>39</v>
      </c>
      <c r="F35" s="12">
        <f>1.124-0.84-0.09</f>
        <v>0.19400000000000014</v>
      </c>
      <c r="G35" s="21" t="s">
        <v>10</v>
      </c>
    </row>
    <row r="36" spans="1:7" x14ac:dyDescent="0.25">
      <c r="A36" s="11" t="s">
        <v>37</v>
      </c>
      <c r="B36" s="18" t="s">
        <v>13</v>
      </c>
      <c r="C36" s="12">
        <v>0.14599999999999999</v>
      </c>
      <c r="D36" s="12">
        <v>0.30599999999999999</v>
      </c>
      <c r="E36" s="13" t="s">
        <v>40</v>
      </c>
      <c r="F36" s="12">
        <f>1.107-0.775-0.15</f>
        <v>0.18199999999999997</v>
      </c>
      <c r="G36" s="21" t="s">
        <v>10</v>
      </c>
    </row>
    <row r="37" spans="1:7" x14ac:dyDescent="0.25">
      <c r="A37" s="11" t="s">
        <v>37</v>
      </c>
      <c r="B37" s="18" t="s">
        <v>21</v>
      </c>
      <c r="C37" s="12">
        <v>0.80400000000000005</v>
      </c>
      <c r="D37" s="12">
        <v>1.0389999999999999</v>
      </c>
      <c r="E37" s="13" t="s">
        <v>311</v>
      </c>
      <c r="F37" s="12">
        <v>1.0069999999999999</v>
      </c>
      <c r="G37" s="21" t="s">
        <v>10</v>
      </c>
    </row>
    <row r="38" spans="1:7" x14ac:dyDescent="0.25">
      <c r="A38" s="11" t="s">
        <v>37</v>
      </c>
      <c r="B38" s="13" t="s">
        <v>21</v>
      </c>
      <c r="C38" s="12">
        <v>0.75</v>
      </c>
      <c r="D38" s="12">
        <v>0.97</v>
      </c>
      <c r="E38" s="13" t="s">
        <v>312</v>
      </c>
      <c r="F38" s="12">
        <v>0.89900000000000002</v>
      </c>
      <c r="G38" s="21" t="s">
        <v>10</v>
      </c>
    </row>
    <row r="39" spans="1:7" x14ac:dyDescent="0.25">
      <c r="A39" s="11" t="s">
        <v>41</v>
      </c>
      <c r="B39" s="5" t="s">
        <v>21</v>
      </c>
      <c r="C39" s="9">
        <v>0.40699999999999997</v>
      </c>
      <c r="D39" s="9">
        <v>0.59099999999999997</v>
      </c>
      <c r="E39" s="5" t="s">
        <v>42</v>
      </c>
      <c r="F39" s="9">
        <f>0.904-0.445-0.015</f>
        <v>0.44400000000000001</v>
      </c>
      <c r="G39" s="21" t="s">
        <v>10</v>
      </c>
    </row>
    <row r="40" spans="1:7" x14ac:dyDescent="0.25">
      <c r="A40" s="11" t="s">
        <v>41</v>
      </c>
      <c r="B40" s="5" t="s">
        <v>21</v>
      </c>
      <c r="C40" s="9">
        <v>0.54200000000000004</v>
      </c>
      <c r="D40" s="9">
        <v>0.752</v>
      </c>
      <c r="E40" s="5" t="s">
        <v>43</v>
      </c>
      <c r="F40" s="9">
        <f>0.918-0.099-0.245</f>
        <v>0.57400000000000007</v>
      </c>
      <c r="G40" s="21" t="s">
        <v>10</v>
      </c>
    </row>
    <row r="41" spans="1:7" x14ac:dyDescent="0.25">
      <c r="A41" s="11" t="s">
        <v>41</v>
      </c>
      <c r="B41" s="5" t="s">
        <v>21</v>
      </c>
      <c r="C41" s="3">
        <v>0.38700000000000001</v>
      </c>
      <c r="D41" s="3">
        <v>0.57899999999999996</v>
      </c>
      <c r="E41" s="4" t="s">
        <v>44</v>
      </c>
      <c r="F41" s="3">
        <f>0.991-0.395-0.18</f>
        <v>0.41599999999999998</v>
      </c>
      <c r="G41" s="21" t="s">
        <v>10</v>
      </c>
    </row>
    <row r="42" spans="1:7" x14ac:dyDescent="0.25">
      <c r="A42" s="11" t="s">
        <v>41</v>
      </c>
      <c r="B42" s="5" t="s">
        <v>34</v>
      </c>
      <c r="C42" s="3">
        <v>0.36299999999999999</v>
      </c>
      <c r="D42" s="3">
        <v>0.52800000000000002</v>
      </c>
      <c r="E42" s="4" t="s">
        <v>45</v>
      </c>
      <c r="F42" s="3">
        <f>0.991-0.6</f>
        <v>0.39100000000000001</v>
      </c>
      <c r="G42" s="21" t="s">
        <v>10</v>
      </c>
    </row>
    <row r="43" spans="1:7" x14ac:dyDescent="0.25">
      <c r="A43" s="11" t="s">
        <v>41</v>
      </c>
      <c r="B43" s="5" t="s">
        <v>21</v>
      </c>
      <c r="C43" s="3">
        <v>0.89100000000000001</v>
      </c>
      <c r="D43" s="3">
        <v>1.1759999999999999</v>
      </c>
      <c r="E43" s="4" t="s">
        <v>280</v>
      </c>
      <c r="F43" s="3">
        <v>0.95899999999999996</v>
      </c>
      <c r="G43" s="21" t="s">
        <v>10</v>
      </c>
    </row>
    <row r="44" spans="1:7" x14ac:dyDescent="0.25">
      <c r="A44" s="11" t="s">
        <v>41</v>
      </c>
      <c r="B44" s="5" t="s">
        <v>21</v>
      </c>
      <c r="C44" s="3">
        <v>0.89100000000000001</v>
      </c>
      <c r="D44" s="3">
        <v>1.111</v>
      </c>
      <c r="E44" s="4" t="s">
        <v>281</v>
      </c>
      <c r="F44" s="3">
        <v>0.95799999999999996</v>
      </c>
      <c r="G44" s="21" t="s">
        <v>10</v>
      </c>
    </row>
    <row r="45" spans="1:7" x14ac:dyDescent="0.25">
      <c r="A45" s="11" t="s">
        <v>41</v>
      </c>
      <c r="B45" s="5" t="s">
        <v>21</v>
      </c>
      <c r="C45" s="3">
        <v>0.89300000000000002</v>
      </c>
      <c r="D45" s="3">
        <v>1.1279999999999999</v>
      </c>
      <c r="E45" s="4" t="s">
        <v>282</v>
      </c>
      <c r="F45" s="3">
        <v>0.95799999999999996</v>
      </c>
      <c r="G45" s="21" t="s">
        <v>10</v>
      </c>
    </row>
    <row r="46" spans="1:7" x14ac:dyDescent="0.25">
      <c r="A46" s="11" t="s">
        <v>41</v>
      </c>
      <c r="B46" s="5" t="s">
        <v>21</v>
      </c>
      <c r="C46" s="3">
        <v>0.86399999999999999</v>
      </c>
      <c r="D46" s="3">
        <v>1.111</v>
      </c>
      <c r="E46" s="4" t="s">
        <v>288</v>
      </c>
      <c r="F46" s="3">
        <v>0.94199999999999995</v>
      </c>
      <c r="G46" s="21" t="s">
        <v>10</v>
      </c>
    </row>
    <row r="47" spans="1:7" x14ac:dyDescent="0.25">
      <c r="A47" s="11" t="s">
        <v>46</v>
      </c>
      <c r="B47" s="13" t="s">
        <v>21</v>
      </c>
      <c r="C47" s="12">
        <v>0.26400000000000001</v>
      </c>
      <c r="D47" s="12">
        <v>0.48199999999999998</v>
      </c>
      <c r="E47" s="13" t="s">
        <v>47</v>
      </c>
      <c r="F47" s="12">
        <f>0.934-0.17-0.498</f>
        <v>0.26600000000000001</v>
      </c>
      <c r="G47" s="21" t="s">
        <v>10</v>
      </c>
    </row>
    <row r="48" spans="1:7" x14ac:dyDescent="0.25">
      <c r="A48" s="11" t="s">
        <v>46</v>
      </c>
      <c r="B48" s="4" t="s">
        <v>21</v>
      </c>
      <c r="C48" s="3">
        <v>0.38500000000000001</v>
      </c>
      <c r="D48" s="3">
        <v>0.57999999999999996</v>
      </c>
      <c r="E48" s="3" t="s">
        <v>48</v>
      </c>
      <c r="F48" s="3">
        <f>0.886-0.498</f>
        <v>0.38800000000000001</v>
      </c>
      <c r="G48" s="21" t="s">
        <v>10</v>
      </c>
    </row>
    <row r="49" spans="1:7" x14ac:dyDescent="0.25">
      <c r="A49" s="11" t="s">
        <v>46</v>
      </c>
      <c r="B49" s="4" t="s">
        <v>159</v>
      </c>
      <c r="C49" s="3">
        <v>1.042</v>
      </c>
      <c r="D49" s="3">
        <v>1.3939999999999999</v>
      </c>
      <c r="E49" s="3" t="s">
        <v>278</v>
      </c>
      <c r="F49" s="3">
        <v>1.0529999999999999</v>
      </c>
      <c r="G49" s="21" t="s">
        <v>10</v>
      </c>
    </row>
    <row r="50" spans="1:7" x14ac:dyDescent="0.25">
      <c r="A50" s="11" t="s">
        <v>46</v>
      </c>
      <c r="B50" s="4" t="s">
        <v>21</v>
      </c>
      <c r="C50" s="3">
        <v>0.92500000000000004</v>
      </c>
      <c r="D50" s="3">
        <v>1.1850000000000001</v>
      </c>
      <c r="E50" s="3" t="s">
        <v>290</v>
      </c>
      <c r="F50" s="3">
        <v>0.92</v>
      </c>
      <c r="G50" s="21" t="s">
        <v>10</v>
      </c>
    </row>
    <row r="51" spans="1:7" x14ac:dyDescent="0.25">
      <c r="A51" s="11" t="s">
        <v>46</v>
      </c>
      <c r="B51" s="4" t="s">
        <v>21</v>
      </c>
      <c r="C51" s="3">
        <v>0.93</v>
      </c>
      <c r="D51" s="3">
        <v>1.19</v>
      </c>
      <c r="E51" s="3" t="s">
        <v>291</v>
      </c>
      <c r="F51" s="3">
        <v>0.93</v>
      </c>
      <c r="G51" s="21" t="s">
        <v>10</v>
      </c>
    </row>
    <row r="52" spans="1:7" x14ac:dyDescent="0.25">
      <c r="A52" s="11" t="s">
        <v>46</v>
      </c>
      <c r="B52" s="4" t="s">
        <v>21</v>
      </c>
      <c r="C52" s="3">
        <v>0.91200000000000003</v>
      </c>
      <c r="D52" s="3">
        <v>1.1619999999999999</v>
      </c>
      <c r="E52" s="3" t="s">
        <v>292</v>
      </c>
      <c r="F52" s="3">
        <v>0.91400000000000003</v>
      </c>
      <c r="G52" s="21" t="s">
        <v>10</v>
      </c>
    </row>
    <row r="53" spans="1:7" x14ac:dyDescent="0.25">
      <c r="A53" s="11" t="s">
        <v>49</v>
      </c>
      <c r="B53" s="13" t="s">
        <v>34</v>
      </c>
      <c r="C53" s="12">
        <v>0.23799999999999999</v>
      </c>
      <c r="D53" s="12">
        <v>0.503</v>
      </c>
      <c r="E53" s="13" t="s">
        <v>50</v>
      </c>
      <c r="F53" s="12">
        <f>0.833-0.6</f>
        <v>0.23299999999999998</v>
      </c>
      <c r="G53" s="21" t="s">
        <v>10</v>
      </c>
    </row>
    <row r="54" spans="1:7" x14ac:dyDescent="0.25">
      <c r="A54" s="11" t="s">
        <v>49</v>
      </c>
      <c r="B54" s="13" t="s">
        <v>21</v>
      </c>
      <c r="C54" s="12">
        <v>0.56699999999999995</v>
      </c>
      <c r="D54" s="12">
        <v>0.79200000000000004</v>
      </c>
      <c r="E54" s="13" t="s">
        <v>51</v>
      </c>
      <c r="F54" s="12">
        <f>0.854-0.25-0.045</f>
        <v>0.55899999999999994</v>
      </c>
      <c r="G54" s="21" t="s">
        <v>10</v>
      </c>
    </row>
    <row r="55" spans="1:7" x14ac:dyDescent="0.25">
      <c r="A55" s="11" t="s">
        <v>49</v>
      </c>
      <c r="B55" s="13" t="s">
        <v>21</v>
      </c>
      <c r="C55" s="12">
        <v>0.85499999999999998</v>
      </c>
      <c r="D55" s="12">
        <v>1.1000000000000001</v>
      </c>
      <c r="E55" s="13" t="s">
        <v>52</v>
      </c>
      <c r="F55" s="12">
        <v>0.84</v>
      </c>
      <c r="G55" s="21" t="s">
        <v>10</v>
      </c>
    </row>
    <row r="56" spans="1:7" x14ac:dyDescent="0.25">
      <c r="A56" s="11" t="s">
        <v>49</v>
      </c>
      <c r="B56" s="13" t="s">
        <v>21</v>
      </c>
      <c r="C56" s="12">
        <v>0.83699999999999997</v>
      </c>
      <c r="D56" s="12">
        <v>1.052</v>
      </c>
      <c r="E56" s="13" t="s">
        <v>158</v>
      </c>
      <c r="F56" s="12">
        <v>0.83299999999999996</v>
      </c>
      <c r="G56" s="21" t="s">
        <v>10</v>
      </c>
    </row>
    <row r="57" spans="1:7" x14ac:dyDescent="0.25">
      <c r="A57" s="11" t="s">
        <v>49</v>
      </c>
      <c r="B57" s="13" t="s">
        <v>21</v>
      </c>
      <c r="C57" s="12">
        <v>0.83899999999999997</v>
      </c>
      <c r="D57" s="12">
        <v>1.0660000000000001</v>
      </c>
      <c r="E57" s="13" t="s">
        <v>165</v>
      </c>
      <c r="F57" s="12">
        <v>0.83699999999999997</v>
      </c>
      <c r="G57" s="21" t="s">
        <v>10</v>
      </c>
    </row>
    <row r="58" spans="1:7" x14ac:dyDescent="0.25">
      <c r="A58" s="11" t="s">
        <v>49</v>
      </c>
      <c r="B58" s="13" t="s">
        <v>21</v>
      </c>
      <c r="C58" s="12">
        <v>0.90400000000000003</v>
      </c>
      <c r="D58" s="12">
        <v>1.1000000000000001</v>
      </c>
      <c r="E58" s="13" t="s">
        <v>172</v>
      </c>
      <c r="F58" s="12">
        <v>0.86699999999999999</v>
      </c>
      <c r="G58" s="21" t="s">
        <v>10</v>
      </c>
    </row>
    <row r="59" spans="1:7" x14ac:dyDescent="0.25">
      <c r="A59" s="10" t="s">
        <v>53</v>
      </c>
      <c r="B59" s="5" t="s">
        <v>13</v>
      </c>
      <c r="C59" s="9">
        <v>0.09</v>
      </c>
      <c r="D59" s="9">
        <v>0.215</v>
      </c>
      <c r="E59" s="5" t="s">
        <v>54</v>
      </c>
      <c r="F59" s="9">
        <f>1.047-0.6-0.357</f>
        <v>8.9999999999999969E-2</v>
      </c>
      <c r="G59" s="21" t="s">
        <v>10</v>
      </c>
    </row>
    <row r="60" spans="1:7" x14ac:dyDescent="0.25">
      <c r="A60" s="10" t="s">
        <v>53</v>
      </c>
      <c r="B60" s="5" t="s">
        <v>21</v>
      </c>
      <c r="C60" s="9">
        <v>0.435</v>
      </c>
      <c r="D60" s="9">
        <v>0.67300000000000004</v>
      </c>
      <c r="E60" s="5" t="s">
        <v>55</v>
      </c>
      <c r="F60" s="20">
        <f>0.867-0.436</f>
        <v>0.43099999999999999</v>
      </c>
      <c r="G60" s="21" t="s">
        <v>10</v>
      </c>
    </row>
    <row r="61" spans="1:7" x14ac:dyDescent="0.25">
      <c r="A61" s="10" t="s">
        <v>53</v>
      </c>
      <c r="B61" s="4" t="s">
        <v>21</v>
      </c>
      <c r="C61" s="3">
        <v>0.86099999999999999</v>
      </c>
      <c r="D61" s="3">
        <v>1.071</v>
      </c>
      <c r="E61" s="4" t="s">
        <v>56</v>
      </c>
      <c r="F61" s="3">
        <v>0.85099999999999998</v>
      </c>
      <c r="G61" s="21" t="s">
        <v>10</v>
      </c>
    </row>
    <row r="62" spans="1:7" x14ac:dyDescent="0.25">
      <c r="A62" s="11" t="s">
        <v>57</v>
      </c>
      <c r="B62" s="13" t="s">
        <v>21</v>
      </c>
      <c r="C62" s="12">
        <v>0.90100000000000002</v>
      </c>
      <c r="D62" s="12">
        <v>1.1279999999999999</v>
      </c>
      <c r="E62" s="13" t="s">
        <v>301</v>
      </c>
      <c r="F62" s="3">
        <v>0.84099999999999997</v>
      </c>
      <c r="G62" s="21" t="s">
        <v>10</v>
      </c>
    </row>
    <row r="63" spans="1:7" x14ac:dyDescent="0.25">
      <c r="A63" s="11" t="s">
        <v>57</v>
      </c>
      <c r="B63" s="13" t="s">
        <v>21</v>
      </c>
      <c r="C63" s="12">
        <v>0.88500000000000001</v>
      </c>
      <c r="D63" s="12">
        <v>1.1200000000000001</v>
      </c>
      <c r="E63" s="13" t="s">
        <v>302</v>
      </c>
      <c r="F63" s="3">
        <v>0.88500000000000001</v>
      </c>
      <c r="G63" s="21" t="s">
        <v>10</v>
      </c>
    </row>
    <row r="64" spans="1:7" x14ac:dyDescent="0.25">
      <c r="A64" s="8" t="s">
        <v>58</v>
      </c>
      <c r="B64" s="4" t="s">
        <v>155</v>
      </c>
      <c r="C64" s="3">
        <v>0.55600000000000005</v>
      </c>
      <c r="D64" s="3">
        <v>0.75600000000000001</v>
      </c>
      <c r="E64" s="4" t="s">
        <v>59</v>
      </c>
      <c r="F64" s="3">
        <f>0.73-0.453</f>
        <v>0.27699999999999997</v>
      </c>
      <c r="G64" s="21" t="s">
        <v>10</v>
      </c>
    </row>
    <row r="65" spans="1:7" x14ac:dyDescent="0.25">
      <c r="A65" s="8" t="s">
        <v>58</v>
      </c>
      <c r="B65" s="4" t="s">
        <v>21</v>
      </c>
      <c r="C65" s="3">
        <v>0.25700000000000001</v>
      </c>
      <c r="D65" s="3">
        <v>0.437</v>
      </c>
      <c r="E65" s="4" t="s">
        <v>60</v>
      </c>
      <c r="F65" s="3">
        <f>0.732-0.3-0.22</f>
        <v>0.21199999999999999</v>
      </c>
      <c r="G65" s="21" t="s">
        <v>10</v>
      </c>
    </row>
    <row r="66" spans="1:7" x14ac:dyDescent="0.25">
      <c r="A66" s="8" t="s">
        <v>58</v>
      </c>
      <c r="B66" s="4" t="s">
        <v>21</v>
      </c>
      <c r="C66" s="3">
        <v>0.9</v>
      </c>
      <c r="D66" s="3">
        <v>1.1399999999999999</v>
      </c>
      <c r="E66" s="4" t="s">
        <v>283</v>
      </c>
      <c r="F66" s="3">
        <v>0.73599999999999999</v>
      </c>
      <c r="G66" s="21" t="s">
        <v>10</v>
      </c>
    </row>
    <row r="67" spans="1:7" x14ac:dyDescent="0.25">
      <c r="A67" s="8" t="s">
        <v>58</v>
      </c>
      <c r="B67" s="4" t="s">
        <v>21</v>
      </c>
      <c r="C67" s="3">
        <v>0.9</v>
      </c>
      <c r="D67" s="3">
        <v>1.1299999999999999</v>
      </c>
      <c r="E67" s="4" t="s">
        <v>284</v>
      </c>
      <c r="F67" s="3">
        <v>0.73299999999999998</v>
      </c>
      <c r="G67" s="21" t="s">
        <v>10</v>
      </c>
    </row>
    <row r="68" spans="1:7" x14ac:dyDescent="0.25">
      <c r="A68" s="8" t="s">
        <v>58</v>
      </c>
      <c r="B68" s="4" t="s">
        <v>21</v>
      </c>
      <c r="C68" s="3">
        <v>0.9</v>
      </c>
      <c r="D68" s="3">
        <v>1.1299999999999999</v>
      </c>
      <c r="E68" s="4" t="s">
        <v>308</v>
      </c>
      <c r="F68" s="3">
        <v>0.73299999999999998</v>
      </c>
      <c r="G68" s="21" t="s">
        <v>10</v>
      </c>
    </row>
    <row r="69" spans="1:7" x14ac:dyDescent="0.25">
      <c r="A69" s="35" t="s">
        <v>61</v>
      </c>
      <c r="B69" s="5" t="s">
        <v>21</v>
      </c>
      <c r="C69" s="9">
        <v>0.30599999999999999</v>
      </c>
      <c r="D69" s="9">
        <v>0.47199999999999998</v>
      </c>
      <c r="E69" s="5" t="s">
        <v>62</v>
      </c>
      <c r="F69" s="9">
        <f>0.767-0.5</f>
        <v>0.26700000000000002</v>
      </c>
      <c r="G69" s="21" t="s">
        <v>10</v>
      </c>
    </row>
    <row r="70" spans="1:7" x14ac:dyDescent="0.25">
      <c r="A70" s="35" t="s">
        <v>61</v>
      </c>
      <c r="B70" s="5" t="s">
        <v>21</v>
      </c>
      <c r="C70" s="9">
        <v>0.247</v>
      </c>
      <c r="D70" s="9">
        <v>0.372</v>
      </c>
      <c r="E70" s="5" t="s">
        <v>63</v>
      </c>
      <c r="F70" s="9">
        <f>0.754-0.536</f>
        <v>0.21799999999999997</v>
      </c>
      <c r="G70" s="21" t="s">
        <v>10</v>
      </c>
    </row>
    <row r="71" spans="1:7" x14ac:dyDescent="0.25">
      <c r="A71" s="35" t="s">
        <v>61</v>
      </c>
      <c r="B71" s="4" t="s">
        <v>21</v>
      </c>
      <c r="C71" s="3">
        <v>0.876</v>
      </c>
      <c r="D71" s="3">
        <v>1.0569999999999999</v>
      </c>
      <c r="E71" s="3" t="s">
        <v>64</v>
      </c>
      <c r="F71" s="3">
        <v>0.77600000000000002</v>
      </c>
      <c r="G71" s="21" t="s">
        <v>10</v>
      </c>
    </row>
    <row r="72" spans="1:7" x14ac:dyDescent="0.25">
      <c r="A72" s="35" t="s">
        <v>61</v>
      </c>
      <c r="B72" s="4" t="s">
        <v>21</v>
      </c>
      <c r="C72" s="3">
        <v>0.88900000000000001</v>
      </c>
      <c r="D72" s="3">
        <v>1.08</v>
      </c>
      <c r="E72" s="3" t="s">
        <v>65</v>
      </c>
      <c r="F72" s="3">
        <v>0.77100000000000002</v>
      </c>
      <c r="G72" s="21" t="s">
        <v>10</v>
      </c>
    </row>
    <row r="73" spans="1:7" x14ac:dyDescent="0.25">
      <c r="A73" s="11" t="s">
        <v>66</v>
      </c>
      <c r="B73" s="13" t="s">
        <v>21</v>
      </c>
      <c r="C73" s="12">
        <v>0.59499999999999997</v>
      </c>
      <c r="D73" s="12">
        <v>0.84199999999999997</v>
      </c>
      <c r="E73" s="13" t="s">
        <v>67</v>
      </c>
      <c r="F73" s="12">
        <f>0.764-0.272</f>
        <v>0.49199999999999999</v>
      </c>
      <c r="G73" s="21" t="s">
        <v>10</v>
      </c>
    </row>
    <row r="74" spans="1:7" x14ac:dyDescent="0.25">
      <c r="A74" s="11" t="s">
        <v>66</v>
      </c>
      <c r="B74" s="13" t="s">
        <v>21</v>
      </c>
      <c r="C74" s="12">
        <v>0.432</v>
      </c>
      <c r="D74" s="12">
        <v>0.68200000000000005</v>
      </c>
      <c r="E74" s="13" t="s">
        <v>68</v>
      </c>
      <c r="F74" s="12">
        <f>0.757-0.4</f>
        <v>0.35699999999999998</v>
      </c>
      <c r="G74" s="21" t="s">
        <v>10</v>
      </c>
    </row>
    <row r="75" spans="1:7" ht="15" customHeight="1" x14ac:dyDescent="0.25">
      <c r="A75" s="17" t="s">
        <v>69</v>
      </c>
      <c r="B75" s="13" t="s">
        <v>21</v>
      </c>
      <c r="C75" s="3">
        <v>0.55300000000000005</v>
      </c>
      <c r="D75" s="3">
        <v>0.78200000000000003</v>
      </c>
      <c r="E75" s="4" t="s">
        <v>176</v>
      </c>
      <c r="F75" s="3">
        <f>0.725-0.28</f>
        <v>0.44499999999999995</v>
      </c>
      <c r="G75" s="21" t="s">
        <v>10</v>
      </c>
    </row>
    <row r="76" spans="1:7" ht="15" customHeight="1" x14ac:dyDescent="0.25">
      <c r="A76" s="17" t="s">
        <v>69</v>
      </c>
      <c r="B76" s="13" t="s">
        <v>21</v>
      </c>
      <c r="C76" s="3">
        <v>0.58599999999999997</v>
      </c>
      <c r="D76" s="3">
        <v>0.82199999999999995</v>
      </c>
      <c r="E76" s="4" t="s">
        <v>178</v>
      </c>
      <c r="F76" s="3">
        <f>0.725-0.25</f>
        <v>0.47499999999999998</v>
      </c>
      <c r="G76" s="21" t="s">
        <v>10</v>
      </c>
    </row>
    <row r="77" spans="1:7" ht="15" customHeight="1" x14ac:dyDescent="0.25">
      <c r="A77" s="17" t="s">
        <v>69</v>
      </c>
      <c r="B77" s="13" t="s">
        <v>21</v>
      </c>
      <c r="C77" s="3">
        <v>0.245</v>
      </c>
      <c r="D77" s="3">
        <v>0.48799999999999999</v>
      </c>
      <c r="E77" s="4" t="s">
        <v>179</v>
      </c>
      <c r="F77" s="3">
        <f>0.75-0.55</f>
        <v>0.19999999999999996</v>
      </c>
      <c r="G77" s="21" t="s">
        <v>10</v>
      </c>
    </row>
    <row r="78" spans="1:7" ht="15" customHeight="1" x14ac:dyDescent="0.25">
      <c r="A78" s="17" t="s">
        <v>69</v>
      </c>
      <c r="B78" s="13" t="s">
        <v>21</v>
      </c>
      <c r="C78" s="3">
        <v>0.49399999999999999</v>
      </c>
      <c r="D78" s="3">
        <v>0.71799999999999997</v>
      </c>
      <c r="E78" s="4" t="s">
        <v>180</v>
      </c>
      <c r="F78" s="3">
        <f>0.725-0.33</f>
        <v>0.39499999999999996</v>
      </c>
      <c r="G78" s="21" t="s">
        <v>10</v>
      </c>
    </row>
    <row r="79" spans="1:7" ht="15" customHeight="1" x14ac:dyDescent="0.25">
      <c r="A79" s="17" t="s">
        <v>69</v>
      </c>
      <c r="B79" s="13" t="s">
        <v>21</v>
      </c>
      <c r="C79" s="3">
        <v>0.42488668555240799</v>
      </c>
      <c r="D79" s="3">
        <v>0.65488668555240803</v>
      </c>
      <c r="E79" s="4" t="s">
        <v>310</v>
      </c>
      <c r="F79" s="3">
        <v>0.33</v>
      </c>
      <c r="G79" s="21" t="s">
        <v>10</v>
      </c>
    </row>
    <row r="80" spans="1:7" ht="15" customHeight="1" x14ac:dyDescent="0.25">
      <c r="A80" s="17" t="s">
        <v>69</v>
      </c>
      <c r="B80" s="13" t="s">
        <v>21</v>
      </c>
      <c r="C80" s="3">
        <v>0.48411331444759204</v>
      </c>
      <c r="D80" s="3">
        <v>0.67311331444759204</v>
      </c>
      <c r="E80" s="4" t="s">
        <v>310</v>
      </c>
      <c r="F80" s="3">
        <f>0.706-0.33</f>
        <v>0.37599999999999995</v>
      </c>
      <c r="G80" s="21" t="s">
        <v>10</v>
      </c>
    </row>
    <row r="81" spans="1:1018" x14ac:dyDescent="0.25">
      <c r="A81" s="17" t="s">
        <v>70</v>
      </c>
      <c r="B81" s="4" t="s">
        <v>21</v>
      </c>
      <c r="C81" s="3">
        <v>0.55300000000000005</v>
      </c>
      <c r="D81" s="3">
        <v>0.73699999999999999</v>
      </c>
      <c r="E81" s="4" t="s">
        <v>71</v>
      </c>
      <c r="F81" s="3">
        <f>0.723-0.301</f>
        <v>0.42199999999999999</v>
      </c>
      <c r="G81" s="15" t="s">
        <v>10</v>
      </c>
    </row>
    <row r="82" spans="1:1018" x14ac:dyDescent="0.25">
      <c r="A82" s="17" t="s">
        <v>70</v>
      </c>
      <c r="B82" s="4" t="s">
        <v>21</v>
      </c>
      <c r="C82" s="3">
        <v>0.59099999999999997</v>
      </c>
      <c r="D82" s="3">
        <v>0.78700000000000003</v>
      </c>
      <c r="E82" s="3" t="s">
        <v>72</v>
      </c>
      <c r="F82" s="3">
        <f>0.694-0.247</f>
        <v>0.44699999999999995</v>
      </c>
      <c r="G82" s="15" t="s">
        <v>10</v>
      </c>
    </row>
    <row r="83" spans="1:1018" x14ac:dyDescent="0.25">
      <c r="A83" s="17" t="s">
        <v>70</v>
      </c>
      <c r="B83" s="4" t="s">
        <v>21</v>
      </c>
      <c r="C83" s="3">
        <v>0.92700000000000005</v>
      </c>
      <c r="D83" s="3">
        <v>1.175</v>
      </c>
      <c r="E83" s="3" t="s">
        <v>285</v>
      </c>
      <c r="F83" s="3">
        <v>0.70499999999999996</v>
      </c>
      <c r="G83" s="15" t="s">
        <v>10</v>
      </c>
    </row>
    <row r="84" spans="1:1018" x14ac:dyDescent="0.25">
      <c r="A84" s="17" t="s">
        <v>70</v>
      </c>
      <c r="B84" s="4" t="s">
        <v>21</v>
      </c>
      <c r="C84" s="3">
        <v>0.93300000000000005</v>
      </c>
      <c r="D84" s="3">
        <v>1.1599999999999999</v>
      </c>
      <c r="E84" s="3" t="s">
        <v>286</v>
      </c>
      <c r="F84" s="3">
        <v>0.70599999999999996</v>
      </c>
      <c r="G84" s="15" t="s">
        <v>10</v>
      </c>
    </row>
    <row r="85" spans="1:1018" x14ac:dyDescent="0.25">
      <c r="A85" s="17" t="s">
        <v>70</v>
      </c>
      <c r="B85" s="4" t="s">
        <v>21</v>
      </c>
      <c r="C85" s="3">
        <v>0.96</v>
      </c>
      <c r="D85" s="3">
        <v>1.23</v>
      </c>
      <c r="E85" s="3" t="s">
        <v>287</v>
      </c>
      <c r="F85" s="3">
        <v>0.73199999999999998</v>
      </c>
      <c r="G85" s="15" t="s">
        <v>10</v>
      </c>
    </row>
    <row r="86" spans="1:1018" x14ac:dyDescent="0.25">
      <c r="A86" s="17" t="s">
        <v>70</v>
      </c>
      <c r="B86" s="4" t="s">
        <v>21</v>
      </c>
      <c r="C86" s="3">
        <v>0.92900000000000005</v>
      </c>
      <c r="D86" s="3">
        <v>1.1879999999999999</v>
      </c>
      <c r="E86" s="3" t="s">
        <v>289</v>
      </c>
      <c r="F86" s="3">
        <v>0.70499999999999996</v>
      </c>
      <c r="G86" s="15" t="s">
        <v>10</v>
      </c>
    </row>
    <row r="87" spans="1:1018" x14ac:dyDescent="0.25">
      <c r="A87" s="11" t="s">
        <v>73</v>
      </c>
      <c r="B87" s="18" t="s">
        <v>13</v>
      </c>
      <c r="C87" s="12">
        <v>7.3999999999999996E-2</v>
      </c>
      <c r="D87" s="12">
        <v>0.19900000000000001</v>
      </c>
      <c r="E87" s="13" t="s">
        <v>74</v>
      </c>
      <c r="F87" s="12">
        <f>0.636-0.48-0.072-0.025-0.01</f>
        <v>4.900000000000003E-2</v>
      </c>
      <c r="G87" s="21" t="s">
        <v>10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  <c r="IW87" s="7"/>
      <c r="IX87" s="7"/>
      <c r="IY87" s="7"/>
      <c r="IZ87" s="7"/>
      <c r="JA87" s="7"/>
      <c r="JB87" s="7"/>
      <c r="JC87" s="7"/>
      <c r="JD87" s="7"/>
      <c r="JE87" s="7"/>
      <c r="JF87" s="7"/>
      <c r="JG87" s="7"/>
      <c r="JH87" s="7"/>
      <c r="JI87" s="7"/>
      <c r="JJ87" s="7"/>
      <c r="JK87" s="7"/>
      <c r="JL87" s="7"/>
      <c r="JM87" s="7"/>
      <c r="JN87" s="7"/>
      <c r="JO87" s="7"/>
      <c r="JP87" s="7"/>
      <c r="JQ87" s="7"/>
      <c r="JR87" s="7"/>
      <c r="JS87" s="7"/>
      <c r="JT87" s="7"/>
      <c r="JU87" s="7"/>
      <c r="JV87" s="7"/>
      <c r="JW87" s="7"/>
      <c r="JX87" s="7"/>
      <c r="JY87" s="7"/>
      <c r="JZ87" s="7"/>
      <c r="KA87" s="7"/>
      <c r="KB87" s="7"/>
      <c r="KC87" s="7"/>
      <c r="KD87" s="7"/>
      <c r="KE87" s="7"/>
      <c r="KF87" s="7"/>
      <c r="KG87" s="7"/>
      <c r="KH87" s="7"/>
      <c r="KI87" s="7"/>
      <c r="KJ87" s="7"/>
      <c r="KK87" s="7"/>
      <c r="KL87" s="7"/>
      <c r="KM87" s="7"/>
      <c r="KN87" s="7"/>
      <c r="KO87" s="7"/>
      <c r="KP87" s="7"/>
      <c r="KQ87" s="7"/>
      <c r="KR87" s="7"/>
      <c r="KS87" s="7"/>
      <c r="KT87" s="7"/>
      <c r="KU87" s="7"/>
      <c r="KV87" s="7"/>
      <c r="KW87" s="7"/>
      <c r="KX87" s="7"/>
      <c r="KY87" s="7"/>
      <c r="KZ87" s="7"/>
      <c r="LA87" s="7"/>
      <c r="LB87" s="7"/>
      <c r="LC87" s="7"/>
      <c r="LD87" s="7"/>
      <c r="LE87" s="7"/>
      <c r="LF87" s="7"/>
      <c r="LG87" s="7"/>
      <c r="LH87" s="7"/>
      <c r="LI87" s="7"/>
      <c r="LJ87" s="7"/>
      <c r="LK87" s="7"/>
      <c r="LL87" s="7"/>
      <c r="LM87" s="7"/>
      <c r="LN87" s="7"/>
      <c r="LO87" s="7"/>
      <c r="LP87" s="7"/>
      <c r="LQ87" s="7"/>
      <c r="LR87" s="7"/>
      <c r="LS87" s="7"/>
      <c r="LT87" s="7"/>
      <c r="LU87" s="7"/>
      <c r="LV87" s="7"/>
      <c r="LW87" s="7"/>
      <c r="LX87" s="7"/>
      <c r="LY87" s="7"/>
      <c r="LZ87" s="7"/>
      <c r="MA87" s="7"/>
      <c r="MB87" s="7"/>
      <c r="MC87" s="7"/>
      <c r="MD87" s="7"/>
      <c r="ME87" s="7"/>
      <c r="MF87" s="7"/>
      <c r="MG87" s="7"/>
      <c r="MH87" s="7"/>
      <c r="MI87" s="7"/>
      <c r="MJ87" s="7"/>
      <c r="MK87" s="7"/>
      <c r="ML87" s="7"/>
      <c r="MM87" s="7"/>
      <c r="MN87" s="7"/>
      <c r="MO87" s="7"/>
      <c r="MP87" s="7"/>
      <c r="MQ87" s="7"/>
      <c r="MR87" s="7"/>
      <c r="MS87" s="7"/>
      <c r="MT87" s="7"/>
      <c r="MU87" s="7"/>
      <c r="MV87" s="7"/>
      <c r="MW87" s="7"/>
      <c r="MX87" s="7"/>
      <c r="MY87" s="7"/>
      <c r="MZ87" s="7"/>
      <c r="NA87" s="7"/>
      <c r="NB87" s="7"/>
      <c r="NC87" s="7"/>
      <c r="ND87" s="7"/>
      <c r="NE87" s="7"/>
      <c r="NF87" s="7"/>
      <c r="NG87" s="7"/>
      <c r="NH87" s="7"/>
      <c r="NI87" s="7"/>
      <c r="NJ87" s="7"/>
      <c r="NK87" s="7"/>
      <c r="NL87" s="7"/>
      <c r="NM87" s="7"/>
      <c r="NN87" s="7"/>
      <c r="NO87" s="7"/>
      <c r="NP87" s="7"/>
      <c r="NQ87" s="7"/>
      <c r="NR87" s="7"/>
      <c r="NS87" s="7"/>
      <c r="NT87" s="7"/>
      <c r="NU87" s="7"/>
      <c r="NV87" s="7"/>
      <c r="NW87" s="7"/>
      <c r="NX87" s="7"/>
      <c r="NY87" s="7"/>
      <c r="NZ87" s="7"/>
      <c r="OA87" s="7"/>
      <c r="OB87" s="7"/>
      <c r="OC87" s="7"/>
      <c r="OD87" s="7"/>
      <c r="OE87" s="7"/>
      <c r="OF87" s="7"/>
      <c r="OG87" s="7"/>
      <c r="OH87" s="7"/>
      <c r="OI87" s="7"/>
      <c r="OJ87" s="7"/>
      <c r="OK87" s="7"/>
      <c r="OL87" s="7"/>
      <c r="OM87" s="7"/>
      <c r="ON87" s="7"/>
      <c r="OO87" s="7"/>
      <c r="OP87" s="7"/>
      <c r="OQ87" s="7"/>
      <c r="OR87" s="7"/>
      <c r="OS87" s="7"/>
      <c r="OT87" s="7"/>
      <c r="OU87" s="7"/>
      <c r="OV87" s="7"/>
      <c r="OW87" s="7"/>
      <c r="OX87" s="7"/>
      <c r="OY87" s="7"/>
      <c r="OZ87" s="7"/>
      <c r="PA87" s="7"/>
      <c r="PB87" s="7"/>
      <c r="PC87" s="7"/>
      <c r="PD87" s="7"/>
      <c r="PE87" s="7"/>
      <c r="PF87" s="7"/>
      <c r="PG87" s="7"/>
      <c r="PH87" s="7"/>
      <c r="PI87" s="7"/>
      <c r="PJ87" s="7"/>
      <c r="PK87" s="7"/>
      <c r="PL87" s="7"/>
      <c r="PM87" s="7"/>
      <c r="PN87" s="7"/>
      <c r="PO87" s="7"/>
      <c r="PP87" s="7"/>
      <c r="PQ87" s="7"/>
      <c r="PR87" s="7"/>
      <c r="PS87" s="7"/>
      <c r="PT87" s="7"/>
      <c r="PU87" s="7"/>
      <c r="PV87" s="7"/>
      <c r="PW87" s="7"/>
      <c r="PX87" s="7"/>
      <c r="PY87" s="7"/>
      <c r="PZ87" s="7"/>
      <c r="QA87" s="7"/>
      <c r="QB87" s="7"/>
      <c r="QC87" s="7"/>
      <c r="QD87" s="7"/>
      <c r="QE87" s="7"/>
      <c r="QF87" s="7"/>
      <c r="QG87" s="7"/>
      <c r="QH87" s="7"/>
      <c r="QI87" s="7"/>
      <c r="QJ87" s="7"/>
      <c r="QK87" s="7"/>
      <c r="QL87" s="7"/>
      <c r="QM87" s="7"/>
      <c r="QN87" s="7"/>
      <c r="QO87" s="7"/>
      <c r="QP87" s="7"/>
      <c r="QQ87" s="7"/>
      <c r="QR87" s="7"/>
      <c r="QS87" s="7"/>
      <c r="QT87" s="7"/>
      <c r="QU87" s="7"/>
      <c r="QV87" s="7"/>
      <c r="QW87" s="7"/>
      <c r="QX87" s="7"/>
      <c r="QY87" s="7"/>
      <c r="QZ87" s="7"/>
      <c r="RA87" s="7"/>
      <c r="RB87" s="7"/>
      <c r="RC87" s="7"/>
      <c r="RD87" s="7"/>
      <c r="RE87" s="7"/>
      <c r="RF87" s="7"/>
      <c r="RG87" s="7"/>
      <c r="RH87" s="7"/>
      <c r="RI87" s="7"/>
      <c r="RJ87" s="7"/>
      <c r="RK87" s="7"/>
      <c r="RL87" s="7"/>
      <c r="RM87" s="7"/>
      <c r="RN87" s="7"/>
      <c r="RO87" s="7"/>
      <c r="RP87" s="7"/>
      <c r="RQ87" s="7"/>
      <c r="RR87" s="7"/>
      <c r="RS87" s="7"/>
      <c r="RT87" s="7"/>
      <c r="RU87" s="7"/>
      <c r="RV87" s="7"/>
      <c r="RW87" s="7"/>
      <c r="RX87" s="7"/>
      <c r="RY87" s="7"/>
      <c r="RZ87" s="7"/>
      <c r="SA87" s="7"/>
      <c r="SB87" s="7"/>
      <c r="SC87" s="7"/>
      <c r="SD87" s="7"/>
      <c r="SE87" s="7"/>
      <c r="SF87" s="7"/>
      <c r="SG87" s="7"/>
      <c r="SH87" s="7"/>
      <c r="SI87" s="7"/>
      <c r="SJ87" s="7"/>
      <c r="SK87" s="7"/>
      <c r="SL87" s="7"/>
      <c r="SM87" s="7"/>
      <c r="SN87" s="7"/>
      <c r="SO87" s="7"/>
      <c r="SP87" s="7"/>
      <c r="SQ87" s="7"/>
      <c r="SR87" s="7"/>
      <c r="SS87" s="7"/>
      <c r="ST87" s="7"/>
      <c r="SU87" s="7"/>
      <c r="SV87" s="7"/>
      <c r="SW87" s="7"/>
      <c r="SX87" s="7"/>
      <c r="SY87" s="7"/>
      <c r="SZ87" s="7"/>
      <c r="TA87" s="7"/>
      <c r="TB87" s="7"/>
      <c r="TC87" s="7"/>
      <c r="TD87" s="7"/>
      <c r="TE87" s="7"/>
      <c r="TF87" s="7"/>
      <c r="TG87" s="7"/>
      <c r="TH87" s="7"/>
      <c r="TI87" s="7"/>
      <c r="TJ87" s="7"/>
      <c r="TK87" s="7"/>
      <c r="TL87" s="7"/>
      <c r="TM87" s="7"/>
      <c r="TN87" s="7"/>
      <c r="TO87" s="7"/>
      <c r="TP87" s="7"/>
      <c r="TQ87" s="7"/>
      <c r="TR87" s="7"/>
      <c r="TS87" s="7"/>
      <c r="TT87" s="7"/>
      <c r="TU87" s="7"/>
      <c r="TV87" s="7"/>
      <c r="TW87" s="7"/>
      <c r="TX87" s="7"/>
      <c r="TY87" s="7"/>
      <c r="TZ87" s="7"/>
      <c r="UA87" s="7"/>
      <c r="UB87" s="7"/>
      <c r="UC87" s="7"/>
      <c r="UD87" s="7"/>
      <c r="UE87" s="7"/>
      <c r="UF87" s="7"/>
      <c r="UG87" s="7"/>
      <c r="UH87" s="7"/>
      <c r="UI87" s="7"/>
      <c r="UJ87" s="7"/>
      <c r="UK87" s="7"/>
      <c r="UL87" s="7"/>
      <c r="UM87" s="7"/>
      <c r="UN87" s="7"/>
      <c r="UO87" s="7"/>
      <c r="UP87" s="7"/>
      <c r="UQ87" s="7"/>
      <c r="UR87" s="7"/>
      <c r="US87" s="7"/>
      <c r="UT87" s="7"/>
      <c r="UU87" s="7"/>
      <c r="UV87" s="7"/>
      <c r="UW87" s="7"/>
      <c r="UX87" s="7"/>
      <c r="UY87" s="7"/>
      <c r="UZ87" s="7"/>
      <c r="VA87" s="7"/>
      <c r="VB87" s="7"/>
      <c r="VC87" s="7"/>
      <c r="VD87" s="7"/>
      <c r="VE87" s="7"/>
      <c r="VF87" s="7"/>
      <c r="VG87" s="7"/>
      <c r="VH87" s="7"/>
      <c r="VI87" s="7"/>
      <c r="VJ87" s="7"/>
      <c r="VK87" s="7"/>
      <c r="VL87" s="7"/>
      <c r="VM87" s="7"/>
      <c r="VN87" s="7"/>
      <c r="VO87" s="7"/>
      <c r="VP87" s="7"/>
      <c r="VQ87" s="7"/>
      <c r="VR87" s="7"/>
      <c r="VS87" s="7"/>
      <c r="VT87" s="7"/>
      <c r="VU87" s="7"/>
      <c r="VV87" s="7"/>
      <c r="VW87" s="7"/>
      <c r="VX87" s="7"/>
      <c r="VY87" s="7"/>
      <c r="VZ87" s="7"/>
      <c r="WA87" s="7"/>
      <c r="WB87" s="7"/>
      <c r="WC87" s="7"/>
      <c r="WD87" s="7"/>
      <c r="WE87" s="7"/>
      <c r="WF87" s="7"/>
      <c r="WG87" s="7"/>
      <c r="WH87" s="7"/>
      <c r="WI87" s="7"/>
      <c r="WJ87" s="7"/>
      <c r="WK87" s="7"/>
      <c r="WL87" s="7"/>
      <c r="WM87" s="7"/>
      <c r="WN87" s="7"/>
      <c r="WO87" s="7"/>
      <c r="WP87" s="7"/>
      <c r="WQ87" s="7"/>
      <c r="WR87" s="7"/>
      <c r="WS87" s="7"/>
      <c r="WT87" s="7"/>
      <c r="WU87" s="7"/>
      <c r="WV87" s="7"/>
      <c r="WW87" s="7"/>
      <c r="WX87" s="7"/>
      <c r="WY87" s="7"/>
      <c r="WZ87" s="7"/>
      <c r="XA87" s="7"/>
      <c r="XB87" s="7"/>
      <c r="XC87" s="7"/>
      <c r="XD87" s="7"/>
      <c r="XE87" s="7"/>
      <c r="XF87" s="7"/>
      <c r="XG87" s="7"/>
      <c r="XH87" s="7"/>
      <c r="XI87" s="7"/>
      <c r="XJ87" s="7"/>
      <c r="XK87" s="7"/>
      <c r="XL87" s="7"/>
      <c r="XM87" s="7"/>
      <c r="XN87" s="7"/>
      <c r="XO87" s="7"/>
      <c r="XP87" s="7"/>
      <c r="XQ87" s="7"/>
      <c r="XR87" s="7"/>
      <c r="XS87" s="7"/>
      <c r="XT87" s="7"/>
      <c r="XU87" s="7"/>
      <c r="XV87" s="7"/>
      <c r="XW87" s="7"/>
      <c r="XX87" s="7"/>
      <c r="XY87" s="7"/>
      <c r="XZ87" s="7"/>
      <c r="YA87" s="7"/>
      <c r="YB87" s="7"/>
      <c r="YC87" s="7"/>
      <c r="YD87" s="7"/>
      <c r="YE87" s="7"/>
      <c r="YF87" s="7"/>
      <c r="YG87" s="7"/>
      <c r="YH87" s="7"/>
      <c r="YI87" s="7"/>
      <c r="YJ87" s="7"/>
      <c r="YK87" s="7"/>
      <c r="YL87" s="7"/>
      <c r="YM87" s="7"/>
      <c r="YN87" s="7"/>
      <c r="YO87" s="7"/>
      <c r="YP87" s="7"/>
      <c r="YQ87" s="7"/>
      <c r="YR87" s="7"/>
      <c r="YS87" s="7"/>
      <c r="YT87" s="7"/>
      <c r="YU87" s="7"/>
      <c r="YV87" s="7"/>
      <c r="YW87" s="7"/>
      <c r="YX87" s="7"/>
      <c r="YY87" s="7"/>
      <c r="YZ87" s="7"/>
      <c r="ZA87" s="7"/>
      <c r="ZB87" s="7"/>
      <c r="ZC87" s="7"/>
      <c r="ZD87" s="7"/>
      <c r="ZE87" s="7"/>
      <c r="ZF87" s="7"/>
      <c r="ZG87" s="7"/>
      <c r="ZH87" s="7"/>
      <c r="ZI87" s="7"/>
      <c r="ZJ87" s="7"/>
      <c r="ZK87" s="7"/>
      <c r="ZL87" s="7"/>
      <c r="ZM87" s="7"/>
      <c r="ZN87" s="7"/>
      <c r="ZO87" s="7"/>
      <c r="ZP87" s="7"/>
      <c r="ZQ87" s="7"/>
      <c r="ZR87" s="7"/>
      <c r="ZS87" s="7"/>
      <c r="ZT87" s="7"/>
      <c r="ZU87" s="7"/>
      <c r="ZV87" s="7"/>
      <c r="ZW87" s="7"/>
      <c r="ZX87" s="7"/>
      <c r="ZY87" s="7"/>
      <c r="ZZ87" s="7"/>
      <c r="AAA87" s="7"/>
      <c r="AAB87" s="7"/>
      <c r="AAC87" s="7"/>
      <c r="AAD87" s="7"/>
      <c r="AAE87" s="7"/>
      <c r="AAF87" s="7"/>
      <c r="AAG87" s="7"/>
      <c r="AAH87" s="7"/>
      <c r="AAI87" s="7"/>
      <c r="AAJ87" s="7"/>
      <c r="AAK87" s="7"/>
      <c r="AAL87" s="7"/>
      <c r="AAM87" s="7"/>
      <c r="AAN87" s="7"/>
      <c r="AAO87" s="7"/>
      <c r="AAP87" s="7"/>
      <c r="AAQ87" s="7"/>
      <c r="AAR87" s="7"/>
      <c r="AAS87" s="7"/>
      <c r="AAT87" s="7"/>
      <c r="AAU87" s="7"/>
      <c r="AAV87" s="7"/>
      <c r="AAW87" s="7"/>
      <c r="AAX87" s="7"/>
      <c r="AAY87" s="7"/>
      <c r="AAZ87" s="7"/>
      <c r="ABA87" s="7"/>
      <c r="ABB87" s="7"/>
      <c r="ABC87" s="7"/>
      <c r="ABD87" s="7"/>
      <c r="ABE87" s="7"/>
      <c r="ABF87" s="7"/>
      <c r="ABG87" s="7"/>
      <c r="ABH87" s="7"/>
      <c r="ABI87" s="7"/>
      <c r="ABJ87" s="7"/>
      <c r="ABK87" s="7"/>
      <c r="ABL87" s="7"/>
      <c r="ABM87" s="7"/>
      <c r="ABN87" s="7"/>
      <c r="ABO87" s="7"/>
      <c r="ABP87" s="7"/>
      <c r="ABQ87" s="7"/>
      <c r="ABR87" s="7"/>
      <c r="ABS87" s="7"/>
      <c r="ABT87" s="7"/>
      <c r="ABU87" s="7"/>
      <c r="ABV87" s="7"/>
      <c r="ABW87" s="7"/>
      <c r="ABX87" s="7"/>
      <c r="ABY87" s="7"/>
      <c r="ABZ87" s="7"/>
      <c r="ACA87" s="7"/>
      <c r="ACB87" s="7"/>
      <c r="ACC87" s="7"/>
      <c r="ACD87" s="7"/>
      <c r="ACE87" s="7"/>
      <c r="ACF87" s="7"/>
      <c r="ACG87" s="7"/>
      <c r="ACH87" s="7"/>
      <c r="ACI87" s="7"/>
      <c r="ACJ87" s="7"/>
      <c r="ACK87" s="7"/>
      <c r="ACL87" s="7"/>
      <c r="ACM87" s="7"/>
      <c r="ACN87" s="7"/>
      <c r="ACO87" s="7"/>
      <c r="ACP87" s="7"/>
      <c r="ACQ87" s="7"/>
      <c r="ACR87" s="7"/>
      <c r="ACS87" s="7"/>
      <c r="ACT87" s="7"/>
      <c r="ACU87" s="7"/>
      <c r="ACV87" s="7"/>
      <c r="ACW87" s="7"/>
      <c r="ACX87" s="7"/>
      <c r="ACY87" s="7"/>
      <c r="ACZ87" s="7"/>
      <c r="ADA87" s="7"/>
      <c r="ADB87" s="7"/>
      <c r="ADC87" s="7"/>
      <c r="ADD87" s="7"/>
      <c r="ADE87" s="7"/>
      <c r="ADF87" s="7"/>
      <c r="ADG87" s="7"/>
      <c r="ADH87" s="7"/>
      <c r="ADI87" s="7"/>
      <c r="ADJ87" s="7"/>
      <c r="ADK87" s="7"/>
      <c r="ADL87" s="7"/>
      <c r="ADM87" s="7"/>
      <c r="ADN87" s="7"/>
      <c r="ADO87" s="7"/>
      <c r="ADP87" s="7"/>
      <c r="ADQ87" s="7"/>
      <c r="ADR87" s="7"/>
      <c r="ADS87" s="7"/>
      <c r="ADT87" s="7"/>
      <c r="ADU87" s="7"/>
      <c r="ADV87" s="7"/>
      <c r="ADW87" s="7"/>
      <c r="ADX87" s="7"/>
      <c r="ADY87" s="7"/>
      <c r="ADZ87" s="7"/>
      <c r="AEA87" s="7"/>
      <c r="AEB87" s="7"/>
      <c r="AEC87" s="7"/>
      <c r="AED87" s="7"/>
      <c r="AEE87" s="7"/>
      <c r="AEF87" s="7"/>
      <c r="AEG87" s="7"/>
      <c r="AEH87" s="7"/>
      <c r="AEI87" s="7"/>
      <c r="AEJ87" s="7"/>
      <c r="AEK87" s="7"/>
      <c r="AEL87" s="7"/>
      <c r="AEM87" s="7"/>
      <c r="AEN87" s="7"/>
      <c r="AEO87" s="7"/>
      <c r="AEP87" s="7"/>
      <c r="AEQ87" s="7"/>
      <c r="AER87" s="7"/>
      <c r="AES87" s="7"/>
      <c r="AET87" s="7"/>
      <c r="AEU87" s="7"/>
      <c r="AEV87" s="7"/>
      <c r="AEW87" s="7"/>
      <c r="AEX87" s="7"/>
      <c r="AEY87" s="7"/>
      <c r="AEZ87" s="7"/>
      <c r="AFA87" s="7"/>
      <c r="AFB87" s="7"/>
      <c r="AFC87" s="7"/>
      <c r="AFD87" s="7"/>
      <c r="AFE87" s="7"/>
      <c r="AFF87" s="7"/>
      <c r="AFG87" s="7"/>
      <c r="AFH87" s="7"/>
      <c r="AFI87" s="7"/>
      <c r="AFJ87" s="7"/>
      <c r="AFK87" s="7"/>
      <c r="AFL87" s="7"/>
      <c r="AFM87" s="7"/>
      <c r="AFN87" s="7"/>
      <c r="AFO87" s="7"/>
      <c r="AFP87" s="7"/>
      <c r="AFQ87" s="7"/>
      <c r="AFR87" s="7"/>
      <c r="AFS87" s="7"/>
      <c r="AFT87" s="7"/>
      <c r="AFU87" s="7"/>
      <c r="AFV87" s="7"/>
      <c r="AFW87" s="7"/>
      <c r="AFX87" s="7"/>
      <c r="AFY87" s="7"/>
      <c r="AFZ87" s="7"/>
      <c r="AGA87" s="7"/>
      <c r="AGB87" s="7"/>
      <c r="AGC87" s="7"/>
      <c r="AGD87" s="7"/>
      <c r="AGE87" s="7"/>
      <c r="AGF87" s="7"/>
      <c r="AGG87" s="7"/>
      <c r="AGH87" s="7"/>
      <c r="AGI87" s="7"/>
      <c r="AGJ87" s="7"/>
      <c r="AGK87" s="7"/>
      <c r="AGL87" s="7"/>
      <c r="AGM87" s="7"/>
      <c r="AGN87" s="7"/>
      <c r="AGO87" s="7"/>
      <c r="AGP87" s="7"/>
      <c r="AGQ87" s="7"/>
      <c r="AGR87" s="7"/>
      <c r="AGS87" s="7"/>
      <c r="AGT87" s="7"/>
      <c r="AGU87" s="7"/>
      <c r="AGV87" s="7"/>
      <c r="AGW87" s="7"/>
      <c r="AGX87" s="7"/>
      <c r="AGY87" s="7"/>
      <c r="AGZ87" s="7"/>
      <c r="AHA87" s="7"/>
      <c r="AHB87" s="7"/>
      <c r="AHC87" s="7"/>
      <c r="AHD87" s="7"/>
      <c r="AHE87" s="7"/>
      <c r="AHF87" s="7"/>
      <c r="AHG87" s="7"/>
      <c r="AHH87" s="7"/>
      <c r="AHI87" s="7"/>
      <c r="AHJ87" s="7"/>
      <c r="AHK87" s="7"/>
      <c r="AHL87" s="7"/>
      <c r="AHM87" s="7"/>
      <c r="AHN87" s="7"/>
      <c r="AHO87" s="7"/>
      <c r="AHP87" s="7"/>
      <c r="AHQ87" s="7"/>
      <c r="AHR87" s="7"/>
      <c r="AHS87" s="7"/>
      <c r="AHT87" s="7"/>
      <c r="AHU87" s="7"/>
      <c r="AHV87" s="7"/>
      <c r="AHW87" s="7"/>
      <c r="AHX87" s="7"/>
      <c r="AHY87" s="7"/>
      <c r="AHZ87" s="7"/>
      <c r="AIA87" s="7"/>
      <c r="AIB87" s="7"/>
      <c r="AIC87" s="7"/>
      <c r="AID87" s="7"/>
      <c r="AIE87" s="7"/>
      <c r="AIF87" s="7"/>
      <c r="AIG87" s="7"/>
      <c r="AIH87" s="7"/>
      <c r="AII87" s="7"/>
      <c r="AIJ87" s="7"/>
      <c r="AIK87" s="7"/>
      <c r="AIL87" s="7"/>
      <c r="AIM87" s="7"/>
      <c r="AIN87" s="7"/>
      <c r="AIO87" s="7"/>
      <c r="AIP87" s="7"/>
      <c r="AIQ87" s="7"/>
      <c r="AIR87" s="7"/>
      <c r="AIS87" s="7"/>
      <c r="AIT87" s="7"/>
      <c r="AIU87" s="7"/>
      <c r="AIV87" s="7"/>
      <c r="AIW87" s="7"/>
      <c r="AIX87" s="7"/>
      <c r="AIY87" s="7"/>
      <c r="AIZ87" s="7"/>
      <c r="AJA87" s="7"/>
      <c r="AJB87" s="7"/>
      <c r="AJC87" s="7"/>
      <c r="AJD87" s="7"/>
      <c r="AJE87" s="7"/>
      <c r="AJF87" s="7"/>
      <c r="AJG87" s="7"/>
      <c r="AJH87" s="7"/>
      <c r="AJI87" s="7"/>
      <c r="AJJ87" s="7"/>
      <c r="AJK87" s="7"/>
      <c r="AJL87" s="7"/>
      <c r="AJM87" s="7"/>
      <c r="AJN87" s="7"/>
      <c r="AJO87" s="7"/>
      <c r="AJP87" s="7"/>
      <c r="AJQ87" s="7"/>
      <c r="AJR87" s="7"/>
      <c r="AJS87" s="7"/>
      <c r="AJT87" s="7"/>
      <c r="AJU87" s="7"/>
      <c r="AJV87" s="7"/>
      <c r="AJW87" s="7"/>
      <c r="AJX87" s="7"/>
      <c r="AJY87" s="7"/>
      <c r="AJZ87" s="7"/>
      <c r="AKA87" s="7"/>
      <c r="AKB87" s="7"/>
      <c r="AKC87" s="7"/>
      <c r="AKD87" s="7"/>
      <c r="AKE87" s="7"/>
      <c r="AKF87" s="7"/>
      <c r="AKG87" s="7"/>
      <c r="AKH87" s="7"/>
      <c r="AKI87" s="7"/>
      <c r="AKJ87" s="7"/>
      <c r="AKK87" s="7"/>
      <c r="AKL87" s="7"/>
      <c r="AKM87" s="7"/>
      <c r="AKN87" s="7"/>
      <c r="AKO87" s="7"/>
      <c r="AKP87" s="7"/>
      <c r="AKQ87" s="7"/>
      <c r="AKR87" s="7"/>
      <c r="AKS87" s="7"/>
      <c r="AKT87" s="7"/>
      <c r="AKU87" s="7"/>
      <c r="AKV87" s="7"/>
      <c r="AKW87" s="7"/>
      <c r="AKX87" s="7"/>
      <c r="AKY87" s="7"/>
      <c r="AKZ87" s="7"/>
      <c r="ALA87" s="7"/>
      <c r="ALB87" s="7"/>
      <c r="ALC87" s="7"/>
      <c r="ALD87" s="7"/>
      <c r="ALE87" s="7"/>
      <c r="ALF87" s="7"/>
      <c r="ALG87" s="7"/>
      <c r="ALH87" s="7"/>
      <c r="ALI87" s="7"/>
      <c r="ALJ87" s="7"/>
      <c r="ALK87" s="7"/>
      <c r="ALL87" s="7"/>
      <c r="ALM87" s="7"/>
      <c r="ALN87" s="7"/>
      <c r="ALO87" s="7"/>
      <c r="ALP87" s="7"/>
      <c r="ALQ87" s="7"/>
      <c r="ALR87" s="7"/>
      <c r="ALS87" s="7"/>
      <c r="ALT87" s="7"/>
      <c r="ALU87" s="7"/>
      <c r="ALV87" s="7"/>
      <c r="ALW87" s="7"/>
      <c r="ALX87" s="7"/>
      <c r="ALY87" s="7"/>
      <c r="ALZ87" s="7"/>
      <c r="AMA87" s="7"/>
      <c r="AMB87" s="7"/>
      <c r="AMC87" s="7"/>
      <c r="AMD87" s="7"/>
    </row>
    <row r="88" spans="1:1018" x14ac:dyDescent="0.25">
      <c r="A88" s="11" t="s">
        <v>73</v>
      </c>
      <c r="B88" s="18" t="s">
        <v>21</v>
      </c>
      <c r="C88" s="12">
        <v>0.60799999999999998</v>
      </c>
      <c r="D88" s="12">
        <v>0.76800000000000002</v>
      </c>
      <c r="E88" s="13" t="s">
        <v>168</v>
      </c>
      <c r="F88" s="12">
        <f>0.658-0.25</f>
        <v>0.40800000000000003</v>
      </c>
      <c r="G88" s="21" t="s">
        <v>10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  <c r="IW88" s="7"/>
      <c r="IX88" s="7"/>
      <c r="IY88" s="7"/>
      <c r="IZ88" s="7"/>
      <c r="JA88" s="7"/>
      <c r="JB88" s="7"/>
      <c r="JC88" s="7"/>
      <c r="JD88" s="7"/>
      <c r="JE88" s="7"/>
      <c r="JF88" s="7"/>
      <c r="JG88" s="7"/>
      <c r="JH88" s="7"/>
      <c r="JI88" s="7"/>
      <c r="JJ88" s="7"/>
      <c r="JK88" s="7"/>
      <c r="JL88" s="7"/>
      <c r="JM88" s="7"/>
      <c r="JN88" s="7"/>
      <c r="JO88" s="7"/>
      <c r="JP88" s="7"/>
      <c r="JQ88" s="7"/>
      <c r="JR88" s="7"/>
      <c r="JS88" s="7"/>
      <c r="JT88" s="7"/>
      <c r="JU88" s="7"/>
      <c r="JV88" s="7"/>
      <c r="JW88" s="7"/>
      <c r="JX88" s="7"/>
      <c r="JY88" s="7"/>
      <c r="JZ88" s="7"/>
      <c r="KA88" s="7"/>
      <c r="KB88" s="7"/>
      <c r="KC88" s="7"/>
      <c r="KD88" s="7"/>
      <c r="KE88" s="7"/>
      <c r="KF88" s="7"/>
      <c r="KG88" s="7"/>
      <c r="KH88" s="7"/>
      <c r="KI88" s="7"/>
      <c r="KJ88" s="7"/>
      <c r="KK88" s="7"/>
      <c r="KL88" s="7"/>
      <c r="KM88" s="7"/>
      <c r="KN88" s="7"/>
      <c r="KO88" s="7"/>
      <c r="KP88" s="7"/>
      <c r="KQ88" s="7"/>
      <c r="KR88" s="7"/>
      <c r="KS88" s="7"/>
      <c r="KT88" s="7"/>
      <c r="KU88" s="7"/>
      <c r="KV88" s="7"/>
      <c r="KW88" s="7"/>
      <c r="KX88" s="7"/>
      <c r="KY88" s="7"/>
      <c r="KZ88" s="7"/>
      <c r="LA88" s="7"/>
      <c r="LB88" s="7"/>
      <c r="LC88" s="7"/>
      <c r="LD88" s="7"/>
      <c r="LE88" s="7"/>
      <c r="LF88" s="7"/>
      <c r="LG88" s="7"/>
      <c r="LH88" s="7"/>
      <c r="LI88" s="7"/>
      <c r="LJ88" s="7"/>
      <c r="LK88" s="7"/>
      <c r="LL88" s="7"/>
      <c r="LM88" s="7"/>
      <c r="LN88" s="7"/>
      <c r="LO88" s="7"/>
      <c r="LP88" s="7"/>
      <c r="LQ88" s="7"/>
      <c r="LR88" s="7"/>
      <c r="LS88" s="7"/>
      <c r="LT88" s="7"/>
      <c r="LU88" s="7"/>
      <c r="LV88" s="7"/>
      <c r="LW88" s="7"/>
      <c r="LX88" s="7"/>
      <c r="LY88" s="7"/>
      <c r="LZ88" s="7"/>
      <c r="MA88" s="7"/>
      <c r="MB88" s="7"/>
      <c r="MC88" s="7"/>
      <c r="MD88" s="7"/>
      <c r="ME88" s="7"/>
      <c r="MF88" s="7"/>
      <c r="MG88" s="7"/>
      <c r="MH88" s="7"/>
      <c r="MI88" s="7"/>
      <c r="MJ88" s="7"/>
      <c r="MK88" s="7"/>
      <c r="ML88" s="7"/>
      <c r="MM88" s="7"/>
      <c r="MN88" s="7"/>
      <c r="MO88" s="7"/>
      <c r="MP88" s="7"/>
      <c r="MQ88" s="7"/>
      <c r="MR88" s="7"/>
      <c r="MS88" s="7"/>
      <c r="MT88" s="7"/>
      <c r="MU88" s="7"/>
      <c r="MV88" s="7"/>
      <c r="MW88" s="7"/>
      <c r="MX88" s="7"/>
      <c r="MY88" s="7"/>
      <c r="MZ88" s="7"/>
      <c r="NA88" s="7"/>
      <c r="NB88" s="7"/>
      <c r="NC88" s="7"/>
      <c r="ND88" s="7"/>
      <c r="NE88" s="7"/>
      <c r="NF88" s="7"/>
      <c r="NG88" s="7"/>
      <c r="NH88" s="7"/>
      <c r="NI88" s="7"/>
      <c r="NJ88" s="7"/>
      <c r="NK88" s="7"/>
      <c r="NL88" s="7"/>
      <c r="NM88" s="7"/>
      <c r="NN88" s="7"/>
      <c r="NO88" s="7"/>
      <c r="NP88" s="7"/>
      <c r="NQ88" s="7"/>
      <c r="NR88" s="7"/>
      <c r="NS88" s="7"/>
      <c r="NT88" s="7"/>
      <c r="NU88" s="7"/>
      <c r="NV88" s="7"/>
      <c r="NW88" s="7"/>
      <c r="NX88" s="7"/>
      <c r="NY88" s="7"/>
      <c r="NZ88" s="7"/>
      <c r="OA88" s="7"/>
      <c r="OB88" s="7"/>
      <c r="OC88" s="7"/>
      <c r="OD88" s="7"/>
      <c r="OE88" s="7"/>
      <c r="OF88" s="7"/>
      <c r="OG88" s="7"/>
      <c r="OH88" s="7"/>
      <c r="OI88" s="7"/>
      <c r="OJ88" s="7"/>
      <c r="OK88" s="7"/>
      <c r="OL88" s="7"/>
      <c r="OM88" s="7"/>
      <c r="ON88" s="7"/>
      <c r="OO88" s="7"/>
      <c r="OP88" s="7"/>
      <c r="OQ88" s="7"/>
      <c r="OR88" s="7"/>
      <c r="OS88" s="7"/>
      <c r="OT88" s="7"/>
      <c r="OU88" s="7"/>
      <c r="OV88" s="7"/>
      <c r="OW88" s="7"/>
      <c r="OX88" s="7"/>
      <c r="OY88" s="7"/>
      <c r="OZ88" s="7"/>
      <c r="PA88" s="7"/>
      <c r="PB88" s="7"/>
      <c r="PC88" s="7"/>
      <c r="PD88" s="7"/>
      <c r="PE88" s="7"/>
      <c r="PF88" s="7"/>
      <c r="PG88" s="7"/>
      <c r="PH88" s="7"/>
      <c r="PI88" s="7"/>
      <c r="PJ88" s="7"/>
      <c r="PK88" s="7"/>
      <c r="PL88" s="7"/>
      <c r="PM88" s="7"/>
      <c r="PN88" s="7"/>
      <c r="PO88" s="7"/>
      <c r="PP88" s="7"/>
      <c r="PQ88" s="7"/>
      <c r="PR88" s="7"/>
      <c r="PS88" s="7"/>
      <c r="PT88" s="7"/>
      <c r="PU88" s="7"/>
      <c r="PV88" s="7"/>
      <c r="PW88" s="7"/>
      <c r="PX88" s="7"/>
      <c r="PY88" s="7"/>
      <c r="PZ88" s="7"/>
      <c r="QA88" s="7"/>
      <c r="QB88" s="7"/>
      <c r="QC88" s="7"/>
      <c r="QD88" s="7"/>
      <c r="QE88" s="7"/>
      <c r="QF88" s="7"/>
      <c r="QG88" s="7"/>
      <c r="QH88" s="7"/>
      <c r="QI88" s="7"/>
      <c r="QJ88" s="7"/>
      <c r="QK88" s="7"/>
      <c r="QL88" s="7"/>
      <c r="QM88" s="7"/>
      <c r="QN88" s="7"/>
      <c r="QO88" s="7"/>
      <c r="QP88" s="7"/>
      <c r="QQ88" s="7"/>
      <c r="QR88" s="7"/>
      <c r="QS88" s="7"/>
      <c r="QT88" s="7"/>
      <c r="QU88" s="7"/>
      <c r="QV88" s="7"/>
      <c r="QW88" s="7"/>
      <c r="QX88" s="7"/>
      <c r="QY88" s="7"/>
      <c r="QZ88" s="7"/>
      <c r="RA88" s="7"/>
      <c r="RB88" s="7"/>
      <c r="RC88" s="7"/>
      <c r="RD88" s="7"/>
      <c r="RE88" s="7"/>
      <c r="RF88" s="7"/>
      <c r="RG88" s="7"/>
      <c r="RH88" s="7"/>
      <c r="RI88" s="7"/>
      <c r="RJ88" s="7"/>
      <c r="RK88" s="7"/>
      <c r="RL88" s="7"/>
      <c r="RM88" s="7"/>
      <c r="RN88" s="7"/>
      <c r="RO88" s="7"/>
      <c r="RP88" s="7"/>
      <c r="RQ88" s="7"/>
      <c r="RR88" s="7"/>
      <c r="RS88" s="7"/>
      <c r="RT88" s="7"/>
      <c r="RU88" s="7"/>
      <c r="RV88" s="7"/>
      <c r="RW88" s="7"/>
      <c r="RX88" s="7"/>
      <c r="RY88" s="7"/>
      <c r="RZ88" s="7"/>
      <c r="SA88" s="7"/>
      <c r="SB88" s="7"/>
      <c r="SC88" s="7"/>
      <c r="SD88" s="7"/>
      <c r="SE88" s="7"/>
      <c r="SF88" s="7"/>
      <c r="SG88" s="7"/>
      <c r="SH88" s="7"/>
      <c r="SI88" s="7"/>
      <c r="SJ88" s="7"/>
      <c r="SK88" s="7"/>
      <c r="SL88" s="7"/>
      <c r="SM88" s="7"/>
      <c r="SN88" s="7"/>
      <c r="SO88" s="7"/>
      <c r="SP88" s="7"/>
      <c r="SQ88" s="7"/>
      <c r="SR88" s="7"/>
      <c r="SS88" s="7"/>
      <c r="ST88" s="7"/>
      <c r="SU88" s="7"/>
      <c r="SV88" s="7"/>
      <c r="SW88" s="7"/>
      <c r="SX88" s="7"/>
      <c r="SY88" s="7"/>
      <c r="SZ88" s="7"/>
      <c r="TA88" s="7"/>
      <c r="TB88" s="7"/>
      <c r="TC88" s="7"/>
      <c r="TD88" s="7"/>
      <c r="TE88" s="7"/>
      <c r="TF88" s="7"/>
      <c r="TG88" s="7"/>
      <c r="TH88" s="7"/>
      <c r="TI88" s="7"/>
      <c r="TJ88" s="7"/>
      <c r="TK88" s="7"/>
      <c r="TL88" s="7"/>
      <c r="TM88" s="7"/>
      <c r="TN88" s="7"/>
      <c r="TO88" s="7"/>
      <c r="TP88" s="7"/>
      <c r="TQ88" s="7"/>
      <c r="TR88" s="7"/>
      <c r="TS88" s="7"/>
      <c r="TT88" s="7"/>
      <c r="TU88" s="7"/>
      <c r="TV88" s="7"/>
      <c r="TW88" s="7"/>
      <c r="TX88" s="7"/>
      <c r="TY88" s="7"/>
      <c r="TZ88" s="7"/>
      <c r="UA88" s="7"/>
      <c r="UB88" s="7"/>
      <c r="UC88" s="7"/>
      <c r="UD88" s="7"/>
      <c r="UE88" s="7"/>
      <c r="UF88" s="7"/>
      <c r="UG88" s="7"/>
      <c r="UH88" s="7"/>
      <c r="UI88" s="7"/>
      <c r="UJ88" s="7"/>
      <c r="UK88" s="7"/>
      <c r="UL88" s="7"/>
      <c r="UM88" s="7"/>
      <c r="UN88" s="7"/>
      <c r="UO88" s="7"/>
      <c r="UP88" s="7"/>
      <c r="UQ88" s="7"/>
      <c r="UR88" s="7"/>
      <c r="US88" s="7"/>
      <c r="UT88" s="7"/>
      <c r="UU88" s="7"/>
      <c r="UV88" s="7"/>
      <c r="UW88" s="7"/>
      <c r="UX88" s="7"/>
      <c r="UY88" s="7"/>
      <c r="UZ88" s="7"/>
      <c r="VA88" s="7"/>
      <c r="VB88" s="7"/>
      <c r="VC88" s="7"/>
      <c r="VD88" s="7"/>
      <c r="VE88" s="7"/>
      <c r="VF88" s="7"/>
      <c r="VG88" s="7"/>
      <c r="VH88" s="7"/>
      <c r="VI88" s="7"/>
      <c r="VJ88" s="7"/>
      <c r="VK88" s="7"/>
      <c r="VL88" s="7"/>
      <c r="VM88" s="7"/>
      <c r="VN88" s="7"/>
      <c r="VO88" s="7"/>
      <c r="VP88" s="7"/>
      <c r="VQ88" s="7"/>
      <c r="VR88" s="7"/>
      <c r="VS88" s="7"/>
      <c r="VT88" s="7"/>
      <c r="VU88" s="7"/>
      <c r="VV88" s="7"/>
      <c r="VW88" s="7"/>
      <c r="VX88" s="7"/>
      <c r="VY88" s="7"/>
      <c r="VZ88" s="7"/>
      <c r="WA88" s="7"/>
      <c r="WB88" s="7"/>
      <c r="WC88" s="7"/>
      <c r="WD88" s="7"/>
      <c r="WE88" s="7"/>
      <c r="WF88" s="7"/>
      <c r="WG88" s="7"/>
      <c r="WH88" s="7"/>
      <c r="WI88" s="7"/>
      <c r="WJ88" s="7"/>
      <c r="WK88" s="7"/>
      <c r="WL88" s="7"/>
      <c r="WM88" s="7"/>
      <c r="WN88" s="7"/>
      <c r="WO88" s="7"/>
      <c r="WP88" s="7"/>
      <c r="WQ88" s="7"/>
      <c r="WR88" s="7"/>
      <c r="WS88" s="7"/>
      <c r="WT88" s="7"/>
      <c r="WU88" s="7"/>
      <c r="WV88" s="7"/>
      <c r="WW88" s="7"/>
      <c r="WX88" s="7"/>
      <c r="WY88" s="7"/>
      <c r="WZ88" s="7"/>
      <c r="XA88" s="7"/>
      <c r="XB88" s="7"/>
      <c r="XC88" s="7"/>
      <c r="XD88" s="7"/>
      <c r="XE88" s="7"/>
      <c r="XF88" s="7"/>
      <c r="XG88" s="7"/>
      <c r="XH88" s="7"/>
      <c r="XI88" s="7"/>
      <c r="XJ88" s="7"/>
      <c r="XK88" s="7"/>
      <c r="XL88" s="7"/>
      <c r="XM88" s="7"/>
      <c r="XN88" s="7"/>
      <c r="XO88" s="7"/>
      <c r="XP88" s="7"/>
      <c r="XQ88" s="7"/>
      <c r="XR88" s="7"/>
      <c r="XS88" s="7"/>
      <c r="XT88" s="7"/>
      <c r="XU88" s="7"/>
      <c r="XV88" s="7"/>
      <c r="XW88" s="7"/>
      <c r="XX88" s="7"/>
      <c r="XY88" s="7"/>
      <c r="XZ88" s="7"/>
      <c r="YA88" s="7"/>
      <c r="YB88" s="7"/>
      <c r="YC88" s="7"/>
      <c r="YD88" s="7"/>
      <c r="YE88" s="7"/>
      <c r="YF88" s="7"/>
      <c r="YG88" s="7"/>
      <c r="YH88" s="7"/>
      <c r="YI88" s="7"/>
      <c r="YJ88" s="7"/>
      <c r="YK88" s="7"/>
      <c r="YL88" s="7"/>
      <c r="YM88" s="7"/>
      <c r="YN88" s="7"/>
      <c r="YO88" s="7"/>
      <c r="YP88" s="7"/>
      <c r="YQ88" s="7"/>
      <c r="YR88" s="7"/>
      <c r="YS88" s="7"/>
      <c r="YT88" s="7"/>
      <c r="YU88" s="7"/>
      <c r="YV88" s="7"/>
      <c r="YW88" s="7"/>
      <c r="YX88" s="7"/>
      <c r="YY88" s="7"/>
      <c r="YZ88" s="7"/>
      <c r="ZA88" s="7"/>
      <c r="ZB88" s="7"/>
      <c r="ZC88" s="7"/>
      <c r="ZD88" s="7"/>
      <c r="ZE88" s="7"/>
      <c r="ZF88" s="7"/>
      <c r="ZG88" s="7"/>
      <c r="ZH88" s="7"/>
      <c r="ZI88" s="7"/>
      <c r="ZJ88" s="7"/>
      <c r="ZK88" s="7"/>
      <c r="ZL88" s="7"/>
      <c r="ZM88" s="7"/>
      <c r="ZN88" s="7"/>
      <c r="ZO88" s="7"/>
      <c r="ZP88" s="7"/>
      <c r="ZQ88" s="7"/>
      <c r="ZR88" s="7"/>
      <c r="ZS88" s="7"/>
      <c r="ZT88" s="7"/>
      <c r="ZU88" s="7"/>
      <c r="ZV88" s="7"/>
      <c r="ZW88" s="7"/>
      <c r="ZX88" s="7"/>
      <c r="ZY88" s="7"/>
      <c r="ZZ88" s="7"/>
      <c r="AAA88" s="7"/>
      <c r="AAB88" s="7"/>
      <c r="AAC88" s="7"/>
      <c r="AAD88" s="7"/>
      <c r="AAE88" s="7"/>
      <c r="AAF88" s="7"/>
      <c r="AAG88" s="7"/>
      <c r="AAH88" s="7"/>
      <c r="AAI88" s="7"/>
      <c r="AAJ88" s="7"/>
      <c r="AAK88" s="7"/>
      <c r="AAL88" s="7"/>
      <c r="AAM88" s="7"/>
      <c r="AAN88" s="7"/>
      <c r="AAO88" s="7"/>
      <c r="AAP88" s="7"/>
      <c r="AAQ88" s="7"/>
      <c r="AAR88" s="7"/>
      <c r="AAS88" s="7"/>
      <c r="AAT88" s="7"/>
      <c r="AAU88" s="7"/>
      <c r="AAV88" s="7"/>
      <c r="AAW88" s="7"/>
      <c r="AAX88" s="7"/>
      <c r="AAY88" s="7"/>
      <c r="AAZ88" s="7"/>
      <c r="ABA88" s="7"/>
      <c r="ABB88" s="7"/>
      <c r="ABC88" s="7"/>
      <c r="ABD88" s="7"/>
      <c r="ABE88" s="7"/>
      <c r="ABF88" s="7"/>
      <c r="ABG88" s="7"/>
      <c r="ABH88" s="7"/>
      <c r="ABI88" s="7"/>
      <c r="ABJ88" s="7"/>
      <c r="ABK88" s="7"/>
      <c r="ABL88" s="7"/>
      <c r="ABM88" s="7"/>
      <c r="ABN88" s="7"/>
      <c r="ABO88" s="7"/>
      <c r="ABP88" s="7"/>
      <c r="ABQ88" s="7"/>
      <c r="ABR88" s="7"/>
      <c r="ABS88" s="7"/>
      <c r="ABT88" s="7"/>
      <c r="ABU88" s="7"/>
      <c r="ABV88" s="7"/>
      <c r="ABW88" s="7"/>
      <c r="ABX88" s="7"/>
      <c r="ABY88" s="7"/>
      <c r="ABZ88" s="7"/>
      <c r="ACA88" s="7"/>
      <c r="ACB88" s="7"/>
      <c r="ACC88" s="7"/>
      <c r="ACD88" s="7"/>
      <c r="ACE88" s="7"/>
      <c r="ACF88" s="7"/>
      <c r="ACG88" s="7"/>
      <c r="ACH88" s="7"/>
      <c r="ACI88" s="7"/>
      <c r="ACJ88" s="7"/>
      <c r="ACK88" s="7"/>
      <c r="ACL88" s="7"/>
      <c r="ACM88" s="7"/>
      <c r="ACN88" s="7"/>
      <c r="ACO88" s="7"/>
      <c r="ACP88" s="7"/>
      <c r="ACQ88" s="7"/>
      <c r="ACR88" s="7"/>
      <c r="ACS88" s="7"/>
      <c r="ACT88" s="7"/>
      <c r="ACU88" s="7"/>
      <c r="ACV88" s="7"/>
      <c r="ACW88" s="7"/>
      <c r="ACX88" s="7"/>
      <c r="ACY88" s="7"/>
      <c r="ACZ88" s="7"/>
      <c r="ADA88" s="7"/>
      <c r="ADB88" s="7"/>
      <c r="ADC88" s="7"/>
      <c r="ADD88" s="7"/>
      <c r="ADE88" s="7"/>
      <c r="ADF88" s="7"/>
      <c r="ADG88" s="7"/>
      <c r="ADH88" s="7"/>
      <c r="ADI88" s="7"/>
      <c r="ADJ88" s="7"/>
      <c r="ADK88" s="7"/>
      <c r="ADL88" s="7"/>
      <c r="ADM88" s="7"/>
      <c r="ADN88" s="7"/>
      <c r="ADO88" s="7"/>
      <c r="ADP88" s="7"/>
      <c r="ADQ88" s="7"/>
      <c r="ADR88" s="7"/>
      <c r="ADS88" s="7"/>
      <c r="ADT88" s="7"/>
      <c r="ADU88" s="7"/>
      <c r="ADV88" s="7"/>
      <c r="ADW88" s="7"/>
      <c r="ADX88" s="7"/>
      <c r="ADY88" s="7"/>
      <c r="ADZ88" s="7"/>
      <c r="AEA88" s="7"/>
      <c r="AEB88" s="7"/>
      <c r="AEC88" s="7"/>
      <c r="AED88" s="7"/>
      <c r="AEE88" s="7"/>
      <c r="AEF88" s="7"/>
      <c r="AEG88" s="7"/>
      <c r="AEH88" s="7"/>
      <c r="AEI88" s="7"/>
      <c r="AEJ88" s="7"/>
      <c r="AEK88" s="7"/>
      <c r="AEL88" s="7"/>
      <c r="AEM88" s="7"/>
      <c r="AEN88" s="7"/>
      <c r="AEO88" s="7"/>
      <c r="AEP88" s="7"/>
      <c r="AEQ88" s="7"/>
      <c r="AER88" s="7"/>
      <c r="AES88" s="7"/>
      <c r="AET88" s="7"/>
      <c r="AEU88" s="7"/>
      <c r="AEV88" s="7"/>
      <c r="AEW88" s="7"/>
      <c r="AEX88" s="7"/>
      <c r="AEY88" s="7"/>
      <c r="AEZ88" s="7"/>
      <c r="AFA88" s="7"/>
      <c r="AFB88" s="7"/>
      <c r="AFC88" s="7"/>
      <c r="AFD88" s="7"/>
      <c r="AFE88" s="7"/>
      <c r="AFF88" s="7"/>
      <c r="AFG88" s="7"/>
      <c r="AFH88" s="7"/>
      <c r="AFI88" s="7"/>
      <c r="AFJ88" s="7"/>
      <c r="AFK88" s="7"/>
      <c r="AFL88" s="7"/>
      <c r="AFM88" s="7"/>
      <c r="AFN88" s="7"/>
      <c r="AFO88" s="7"/>
      <c r="AFP88" s="7"/>
      <c r="AFQ88" s="7"/>
      <c r="AFR88" s="7"/>
      <c r="AFS88" s="7"/>
      <c r="AFT88" s="7"/>
      <c r="AFU88" s="7"/>
      <c r="AFV88" s="7"/>
      <c r="AFW88" s="7"/>
      <c r="AFX88" s="7"/>
      <c r="AFY88" s="7"/>
      <c r="AFZ88" s="7"/>
      <c r="AGA88" s="7"/>
      <c r="AGB88" s="7"/>
      <c r="AGC88" s="7"/>
      <c r="AGD88" s="7"/>
      <c r="AGE88" s="7"/>
      <c r="AGF88" s="7"/>
      <c r="AGG88" s="7"/>
      <c r="AGH88" s="7"/>
      <c r="AGI88" s="7"/>
      <c r="AGJ88" s="7"/>
      <c r="AGK88" s="7"/>
      <c r="AGL88" s="7"/>
      <c r="AGM88" s="7"/>
      <c r="AGN88" s="7"/>
      <c r="AGO88" s="7"/>
      <c r="AGP88" s="7"/>
      <c r="AGQ88" s="7"/>
      <c r="AGR88" s="7"/>
      <c r="AGS88" s="7"/>
      <c r="AGT88" s="7"/>
      <c r="AGU88" s="7"/>
      <c r="AGV88" s="7"/>
      <c r="AGW88" s="7"/>
      <c r="AGX88" s="7"/>
      <c r="AGY88" s="7"/>
      <c r="AGZ88" s="7"/>
      <c r="AHA88" s="7"/>
      <c r="AHB88" s="7"/>
      <c r="AHC88" s="7"/>
      <c r="AHD88" s="7"/>
      <c r="AHE88" s="7"/>
      <c r="AHF88" s="7"/>
      <c r="AHG88" s="7"/>
      <c r="AHH88" s="7"/>
      <c r="AHI88" s="7"/>
      <c r="AHJ88" s="7"/>
      <c r="AHK88" s="7"/>
      <c r="AHL88" s="7"/>
      <c r="AHM88" s="7"/>
      <c r="AHN88" s="7"/>
      <c r="AHO88" s="7"/>
      <c r="AHP88" s="7"/>
      <c r="AHQ88" s="7"/>
      <c r="AHR88" s="7"/>
      <c r="AHS88" s="7"/>
      <c r="AHT88" s="7"/>
      <c r="AHU88" s="7"/>
      <c r="AHV88" s="7"/>
      <c r="AHW88" s="7"/>
      <c r="AHX88" s="7"/>
      <c r="AHY88" s="7"/>
      <c r="AHZ88" s="7"/>
      <c r="AIA88" s="7"/>
      <c r="AIB88" s="7"/>
      <c r="AIC88" s="7"/>
      <c r="AID88" s="7"/>
      <c r="AIE88" s="7"/>
      <c r="AIF88" s="7"/>
      <c r="AIG88" s="7"/>
      <c r="AIH88" s="7"/>
      <c r="AII88" s="7"/>
      <c r="AIJ88" s="7"/>
      <c r="AIK88" s="7"/>
      <c r="AIL88" s="7"/>
      <c r="AIM88" s="7"/>
      <c r="AIN88" s="7"/>
      <c r="AIO88" s="7"/>
      <c r="AIP88" s="7"/>
      <c r="AIQ88" s="7"/>
      <c r="AIR88" s="7"/>
      <c r="AIS88" s="7"/>
      <c r="AIT88" s="7"/>
      <c r="AIU88" s="7"/>
      <c r="AIV88" s="7"/>
      <c r="AIW88" s="7"/>
      <c r="AIX88" s="7"/>
      <c r="AIY88" s="7"/>
      <c r="AIZ88" s="7"/>
      <c r="AJA88" s="7"/>
      <c r="AJB88" s="7"/>
      <c r="AJC88" s="7"/>
      <c r="AJD88" s="7"/>
      <c r="AJE88" s="7"/>
      <c r="AJF88" s="7"/>
      <c r="AJG88" s="7"/>
      <c r="AJH88" s="7"/>
      <c r="AJI88" s="7"/>
      <c r="AJJ88" s="7"/>
      <c r="AJK88" s="7"/>
      <c r="AJL88" s="7"/>
      <c r="AJM88" s="7"/>
      <c r="AJN88" s="7"/>
      <c r="AJO88" s="7"/>
      <c r="AJP88" s="7"/>
      <c r="AJQ88" s="7"/>
      <c r="AJR88" s="7"/>
      <c r="AJS88" s="7"/>
      <c r="AJT88" s="7"/>
      <c r="AJU88" s="7"/>
      <c r="AJV88" s="7"/>
      <c r="AJW88" s="7"/>
      <c r="AJX88" s="7"/>
      <c r="AJY88" s="7"/>
      <c r="AJZ88" s="7"/>
      <c r="AKA88" s="7"/>
      <c r="AKB88" s="7"/>
      <c r="AKC88" s="7"/>
      <c r="AKD88" s="7"/>
      <c r="AKE88" s="7"/>
      <c r="AKF88" s="7"/>
      <c r="AKG88" s="7"/>
      <c r="AKH88" s="7"/>
      <c r="AKI88" s="7"/>
      <c r="AKJ88" s="7"/>
      <c r="AKK88" s="7"/>
      <c r="AKL88" s="7"/>
      <c r="AKM88" s="7"/>
      <c r="AKN88" s="7"/>
      <c r="AKO88" s="7"/>
      <c r="AKP88" s="7"/>
      <c r="AKQ88" s="7"/>
      <c r="AKR88" s="7"/>
      <c r="AKS88" s="7"/>
      <c r="AKT88" s="7"/>
      <c r="AKU88" s="7"/>
      <c r="AKV88" s="7"/>
      <c r="AKW88" s="7"/>
      <c r="AKX88" s="7"/>
      <c r="AKY88" s="7"/>
      <c r="AKZ88" s="7"/>
      <c r="ALA88" s="7"/>
      <c r="ALB88" s="7"/>
      <c r="ALC88" s="7"/>
      <c r="ALD88" s="7"/>
      <c r="ALE88" s="7"/>
      <c r="ALF88" s="7"/>
      <c r="ALG88" s="7"/>
      <c r="ALH88" s="7"/>
      <c r="ALI88" s="7"/>
      <c r="ALJ88" s="7"/>
      <c r="ALK88" s="7"/>
      <c r="ALL88" s="7"/>
      <c r="ALM88" s="7"/>
      <c r="ALN88" s="7"/>
      <c r="ALO88" s="7"/>
      <c r="ALP88" s="7"/>
      <c r="ALQ88" s="7"/>
      <c r="ALR88" s="7"/>
      <c r="ALS88" s="7"/>
      <c r="ALT88" s="7"/>
      <c r="ALU88" s="7"/>
      <c r="ALV88" s="7"/>
      <c r="ALW88" s="7"/>
      <c r="ALX88" s="7"/>
      <c r="ALY88" s="7"/>
      <c r="ALZ88" s="7"/>
      <c r="AMA88" s="7"/>
      <c r="AMB88" s="7"/>
      <c r="AMC88" s="7"/>
      <c r="AMD88" s="7"/>
    </row>
    <row r="89" spans="1:1018" x14ac:dyDescent="0.25">
      <c r="A89" s="11" t="s">
        <v>73</v>
      </c>
      <c r="B89" s="18" t="s">
        <v>21</v>
      </c>
      <c r="C89" s="12">
        <v>0.98499999999999999</v>
      </c>
      <c r="D89" s="12">
        <v>1.145</v>
      </c>
      <c r="E89" s="13" t="s">
        <v>169</v>
      </c>
      <c r="F89" s="12">
        <v>0.65600000000000003</v>
      </c>
      <c r="G89" s="21" t="s">
        <v>10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  <c r="IW89" s="7"/>
      <c r="IX89" s="7"/>
      <c r="IY89" s="7"/>
      <c r="IZ89" s="7"/>
      <c r="JA89" s="7"/>
      <c r="JB89" s="7"/>
      <c r="JC89" s="7"/>
      <c r="JD89" s="7"/>
      <c r="JE89" s="7"/>
      <c r="JF89" s="7"/>
      <c r="JG89" s="7"/>
      <c r="JH89" s="7"/>
      <c r="JI89" s="7"/>
      <c r="JJ89" s="7"/>
      <c r="JK89" s="7"/>
      <c r="JL89" s="7"/>
      <c r="JM89" s="7"/>
      <c r="JN89" s="7"/>
      <c r="JO89" s="7"/>
      <c r="JP89" s="7"/>
      <c r="JQ89" s="7"/>
      <c r="JR89" s="7"/>
      <c r="JS89" s="7"/>
      <c r="JT89" s="7"/>
      <c r="JU89" s="7"/>
      <c r="JV89" s="7"/>
      <c r="JW89" s="7"/>
      <c r="JX89" s="7"/>
      <c r="JY89" s="7"/>
      <c r="JZ89" s="7"/>
      <c r="KA89" s="7"/>
      <c r="KB89" s="7"/>
      <c r="KC89" s="7"/>
      <c r="KD89" s="7"/>
      <c r="KE89" s="7"/>
      <c r="KF89" s="7"/>
      <c r="KG89" s="7"/>
      <c r="KH89" s="7"/>
      <c r="KI89" s="7"/>
      <c r="KJ89" s="7"/>
      <c r="KK89" s="7"/>
      <c r="KL89" s="7"/>
      <c r="KM89" s="7"/>
      <c r="KN89" s="7"/>
      <c r="KO89" s="7"/>
      <c r="KP89" s="7"/>
      <c r="KQ89" s="7"/>
      <c r="KR89" s="7"/>
      <c r="KS89" s="7"/>
      <c r="KT89" s="7"/>
      <c r="KU89" s="7"/>
      <c r="KV89" s="7"/>
      <c r="KW89" s="7"/>
      <c r="KX89" s="7"/>
      <c r="KY89" s="7"/>
      <c r="KZ89" s="7"/>
      <c r="LA89" s="7"/>
      <c r="LB89" s="7"/>
      <c r="LC89" s="7"/>
      <c r="LD89" s="7"/>
      <c r="LE89" s="7"/>
      <c r="LF89" s="7"/>
      <c r="LG89" s="7"/>
      <c r="LH89" s="7"/>
      <c r="LI89" s="7"/>
      <c r="LJ89" s="7"/>
      <c r="LK89" s="7"/>
      <c r="LL89" s="7"/>
      <c r="LM89" s="7"/>
      <c r="LN89" s="7"/>
      <c r="LO89" s="7"/>
      <c r="LP89" s="7"/>
      <c r="LQ89" s="7"/>
      <c r="LR89" s="7"/>
      <c r="LS89" s="7"/>
      <c r="LT89" s="7"/>
      <c r="LU89" s="7"/>
      <c r="LV89" s="7"/>
      <c r="LW89" s="7"/>
      <c r="LX89" s="7"/>
      <c r="LY89" s="7"/>
      <c r="LZ89" s="7"/>
      <c r="MA89" s="7"/>
      <c r="MB89" s="7"/>
      <c r="MC89" s="7"/>
      <c r="MD89" s="7"/>
      <c r="ME89" s="7"/>
      <c r="MF89" s="7"/>
      <c r="MG89" s="7"/>
      <c r="MH89" s="7"/>
      <c r="MI89" s="7"/>
      <c r="MJ89" s="7"/>
      <c r="MK89" s="7"/>
      <c r="ML89" s="7"/>
      <c r="MM89" s="7"/>
      <c r="MN89" s="7"/>
      <c r="MO89" s="7"/>
      <c r="MP89" s="7"/>
      <c r="MQ89" s="7"/>
      <c r="MR89" s="7"/>
      <c r="MS89" s="7"/>
      <c r="MT89" s="7"/>
      <c r="MU89" s="7"/>
      <c r="MV89" s="7"/>
      <c r="MW89" s="7"/>
      <c r="MX89" s="7"/>
      <c r="MY89" s="7"/>
      <c r="MZ89" s="7"/>
      <c r="NA89" s="7"/>
      <c r="NB89" s="7"/>
      <c r="NC89" s="7"/>
      <c r="ND89" s="7"/>
      <c r="NE89" s="7"/>
      <c r="NF89" s="7"/>
      <c r="NG89" s="7"/>
      <c r="NH89" s="7"/>
      <c r="NI89" s="7"/>
      <c r="NJ89" s="7"/>
      <c r="NK89" s="7"/>
      <c r="NL89" s="7"/>
      <c r="NM89" s="7"/>
      <c r="NN89" s="7"/>
      <c r="NO89" s="7"/>
      <c r="NP89" s="7"/>
      <c r="NQ89" s="7"/>
      <c r="NR89" s="7"/>
      <c r="NS89" s="7"/>
      <c r="NT89" s="7"/>
      <c r="NU89" s="7"/>
      <c r="NV89" s="7"/>
      <c r="NW89" s="7"/>
      <c r="NX89" s="7"/>
      <c r="NY89" s="7"/>
      <c r="NZ89" s="7"/>
      <c r="OA89" s="7"/>
      <c r="OB89" s="7"/>
      <c r="OC89" s="7"/>
      <c r="OD89" s="7"/>
      <c r="OE89" s="7"/>
      <c r="OF89" s="7"/>
      <c r="OG89" s="7"/>
      <c r="OH89" s="7"/>
      <c r="OI89" s="7"/>
      <c r="OJ89" s="7"/>
      <c r="OK89" s="7"/>
      <c r="OL89" s="7"/>
      <c r="OM89" s="7"/>
      <c r="ON89" s="7"/>
      <c r="OO89" s="7"/>
      <c r="OP89" s="7"/>
      <c r="OQ89" s="7"/>
      <c r="OR89" s="7"/>
      <c r="OS89" s="7"/>
      <c r="OT89" s="7"/>
      <c r="OU89" s="7"/>
      <c r="OV89" s="7"/>
      <c r="OW89" s="7"/>
      <c r="OX89" s="7"/>
      <c r="OY89" s="7"/>
      <c r="OZ89" s="7"/>
      <c r="PA89" s="7"/>
      <c r="PB89" s="7"/>
      <c r="PC89" s="7"/>
      <c r="PD89" s="7"/>
      <c r="PE89" s="7"/>
      <c r="PF89" s="7"/>
      <c r="PG89" s="7"/>
      <c r="PH89" s="7"/>
      <c r="PI89" s="7"/>
      <c r="PJ89" s="7"/>
      <c r="PK89" s="7"/>
      <c r="PL89" s="7"/>
      <c r="PM89" s="7"/>
      <c r="PN89" s="7"/>
      <c r="PO89" s="7"/>
      <c r="PP89" s="7"/>
      <c r="PQ89" s="7"/>
      <c r="PR89" s="7"/>
      <c r="PS89" s="7"/>
      <c r="PT89" s="7"/>
      <c r="PU89" s="7"/>
      <c r="PV89" s="7"/>
      <c r="PW89" s="7"/>
      <c r="PX89" s="7"/>
      <c r="PY89" s="7"/>
      <c r="PZ89" s="7"/>
      <c r="QA89" s="7"/>
      <c r="QB89" s="7"/>
      <c r="QC89" s="7"/>
      <c r="QD89" s="7"/>
      <c r="QE89" s="7"/>
      <c r="QF89" s="7"/>
      <c r="QG89" s="7"/>
      <c r="QH89" s="7"/>
      <c r="QI89" s="7"/>
      <c r="QJ89" s="7"/>
      <c r="QK89" s="7"/>
      <c r="QL89" s="7"/>
      <c r="QM89" s="7"/>
      <c r="QN89" s="7"/>
      <c r="QO89" s="7"/>
      <c r="QP89" s="7"/>
      <c r="QQ89" s="7"/>
      <c r="QR89" s="7"/>
      <c r="QS89" s="7"/>
      <c r="QT89" s="7"/>
      <c r="QU89" s="7"/>
      <c r="QV89" s="7"/>
      <c r="QW89" s="7"/>
      <c r="QX89" s="7"/>
      <c r="QY89" s="7"/>
      <c r="QZ89" s="7"/>
      <c r="RA89" s="7"/>
      <c r="RB89" s="7"/>
      <c r="RC89" s="7"/>
      <c r="RD89" s="7"/>
      <c r="RE89" s="7"/>
      <c r="RF89" s="7"/>
      <c r="RG89" s="7"/>
      <c r="RH89" s="7"/>
      <c r="RI89" s="7"/>
      <c r="RJ89" s="7"/>
      <c r="RK89" s="7"/>
      <c r="RL89" s="7"/>
      <c r="RM89" s="7"/>
      <c r="RN89" s="7"/>
      <c r="RO89" s="7"/>
      <c r="RP89" s="7"/>
      <c r="RQ89" s="7"/>
      <c r="RR89" s="7"/>
      <c r="RS89" s="7"/>
      <c r="RT89" s="7"/>
      <c r="RU89" s="7"/>
      <c r="RV89" s="7"/>
      <c r="RW89" s="7"/>
      <c r="RX89" s="7"/>
      <c r="RY89" s="7"/>
      <c r="RZ89" s="7"/>
      <c r="SA89" s="7"/>
      <c r="SB89" s="7"/>
      <c r="SC89" s="7"/>
      <c r="SD89" s="7"/>
      <c r="SE89" s="7"/>
      <c r="SF89" s="7"/>
      <c r="SG89" s="7"/>
      <c r="SH89" s="7"/>
      <c r="SI89" s="7"/>
      <c r="SJ89" s="7"/>
      <c r="SK89" s="7"/>
      <c r="SL89" s="7"/>
      <c r="SM89" s="7"/>
      <c r="SN89" s="7"/>
      <c r="SO89" s="7"/>
      <c r="SP89" s="7"/>
      <c r="SQ89" s="7"/>
      <c r="SR89" s="7"/>
      <c r="SS89" s="7"/>
      <c r="ST89" s="7"/>
      <c r="SU89" s="7"/>
      <c r="SV89" s="7"/>
      <c r="SW89" s="7"/>
      <c r="SX89" s="7"/>
      <c r="SY89" s="7"/>
      <c r="SZ89" s="7"/>
      <c r="TA89" s="7"/>
      <c r="TB89" s="7"/>
      <c r="TC89" s="7"/>
      <c r="TD89" s="7"/>
      <c r="TE89" s="7"/>
      <c r="TF89" s="7"/>
      <c r="TG89" s="7"/>
      <c r="TH89" s="7"/>
      <c r="TI89" s="7"/>
      <c r="TJ89" s="7"/>
      <c r="TK89" s="7"/>
      <c r="TL89" s="7"/>
      <c r="TM89" s="7"/>
      <c r="TN89" s="7"/>
      <c r="TO89" s="7"/>
      <c r="TP89" s="7"/>
      <c r="TQ89" s="7"/>
      <c r="TR89" s="7"/>
      <c r="TS89" s="7"/>
      <c r="TT89" s="7"/>
      <c r="TU89" s="7"/>
      <c r="TV89" s="7"/>
      <c r="TW89" s="7"/>
      <c r="TX89" s="7"/>
      <c r="TY89" s="7"/>
      <c r="TZ89" s="7"/>
      <c r="UA89" s="7"/>
      <c r="UB89" s="7"/>
      <c r="UC89" s="7"/>
      <c r="UD89" s="7"/>
      <c r="UE89" s="7"/>
      <c r="UF89" s="7"/>
      <c r="UG89" s="7"/>
      <c r="UH89" s="7"/>
      <c r="UI89" s="7"/>
      <c r="UJ89" s="7"/>
      <c r="UK89" s="7"/>
      <c r="UL89" s="7"/>
      <c r="UM89" s="7"/>
      <c r="UN89" s="7"/>
      <c r="UO89" s="7"/>
      <c r="UP89" s="7"/>
      <c r="UQ89" s="7"/>
      <c r="UR89" s="7"/>
      <c r="US89" s="7"/>
      <c r="UT89" s="7"/>
      <c r="UU89" s="7"/>
      <c r="UV89" s="7"/>
      <c r="UW89" s="7"/>
      <c r="UX89" s="7"/>
      <c r="UY89" s="7"/>
      <c r="UZ89" s="7"/>
      <c r="VA89" s="7"/>
      <c r="VB89" s="7"/>
      <c r="VC89" s="7"/>
      <c r="VD89" s="7"/>
      <c r="VE89" s="7"/>
      <c r="VF89" s="7"/>
      <c r="VG89" s="7"/>
      <c r="VH89" s="7"/>
      <c r="VI89" s="7"/>
      <c r="VJ89" s="7"/>
      <c r="VK89" s="7"/>
      <c r="VL89" s="7"/>
      <c r="VM89" s="7"/>
      <c r="VN89" s="7"/>
      <c r="VO89" s="7"/>
      <c r="VP89" s="7"/>
      <c r="VQ89" s="7"/>
      <c r="VR89" s="7"/>
      <c r="VS89" s="7"/>
      <c r="VT89" s="7"/>
      <c r="VU89" s="7"/>
      <c r="VV89" s="7"/>
      <c r="VW89" s="7"/>
      <c r="VX89" s="7"/>
      <c r="VY89" s="7"/>
      <c r="VZ89" s="7"/>
      <c r="WA89" s="7"/>
      <c r="WB89" s="7"/>
      <c r="WC89" s="7"/>
      <c r="WD89" s="7"/>
      <c r="WE89" s="7"/>
      <c r="WF89" s="7"/>
      <c r="WG89" s="7"/>
      <c r="WH89" s="7"/>
      <c r="WI89" s="7"/>
      <c r="WJ89" s="7"/>
      <c r="WK89" s="7"/>
      <c r="WL89" s="7"/>
      <c r="WM89" s="7"/>
      <c r="WN89" s="7"/>
      <c r="WO89" s="7"/>
      <c r="WP89" s="7"/>
      <c r="WQ89" s="7"/>
      <c r="WR89" s="7"/>
      <c r="WS89" s="7"/>
      <c r="WT89" s="7"/>
      <c r="WU89" s="7"/>
      <c r="WV89" s="7"/>
      <c r="WW89" s="7"/>
      <c r="WX89" s="7"/>
      <c r="WY89" s="7"/>
      <c r="WZ89" s="7"/>
      <c r="XA89" s="7"/>
      <c r="XB89" s="7"/>
      <c r="XC89" s="7"/>
      <c r="XD89" s="7"/>
      <c r="XE89" s="7"/>
      <c r="XF89" s="7"/>
      <c r="XG89" s="7"/>
      <c r="XH89" s="7"/>
      <c r="XI89" s="7"/>
      <c r="XJ89" s="7"/>
      <c r="XK89" s="7"/>
      <c r="XL89" s="7"/>
      <c r="XM89" s="7"/>
      <c r="XN89" s="7"/>
      <c r="XO89" s="7"/>
      <c r="XP89" s="7"/>
      <c r="XQ89" s="7"/>
      <c r="XR89" s="7"/>
      <c r="XS89" s="7"/>
      <c r="XT89" s="7"/>
      <c r="XU89" s="7"/>
      <c r="XV89" s="7"/>
      <c r="XW89" s="7"/>
      <c r="XX89" s="7"/>
      <c r="XY89" s="7"/>
      <c r="XZ89" s="7"/>
      <c r="YA89" s="7"/>
      <c r="YB89" s="7"/>
      <c r="YC89" s="7"/>
      <c r="YD89" s="7"/>
      <c r="YE89" s="7"/>
      <c r="YF89" s="7"/>
      <c r="YG89" s="7"/>
      <c r="YH89" s="7"/>
      <c r="YI89" s="7"/>
      <c r="YJ89" s="7"/>
      <c r="YK89" s="7"/>
      <c r="YL89" s="7"/>
      <c r="YM89" s="7"/>
      <c r="YN89" s="7"/>
      <c r="YO89" s="7"/>
      <c r="YP89" s="7"/>
      <c r="YQ89" s="7"/>
      <c r="YR89" s="7"/>
      <c r="YS89" s="7"/>
      <c r="YT89" s="7"/>
      <c r="YU89" s="7"/>
      <c r="YV89" s="7"/>
      <c r="YW89" s="7"/>
      <c r="YX89" s="7"/>
      <c r="YY89" s="7"/>
      <c r="YZ89" s="7"/>
      <c r="ZA89" s="7"/>
      <c r="ZB89" s="7"/>
      <c r="ZC89" s="7"/>
      <c r="ZD89" s="7"/>
      <c r="ZE89" s="7"/>
      <c r="ZF89" s="7"/>
      <c r="ZG89" s="7"/>
      <c r="ZH89" s="7"/>
      <c r="ZI89" s="7"/>
      <c r="ZJ89" s="7"/>
      <c r="ZK89" s="7"/>
      <c r="ZL89" s="7"/>
      <c r="ZM89" s="7"/>
      <c r="ZN89" s="7"/>
      <c r="ZO89" s="7"/>
      <c r="ZP89" s="7"/>
      <c r="ZQ89" s="7"/>
      <c r="ZR89" s="7"/>
      <c r="ZS89" s="7"/>
      <c r="ZT89" s="7"/>
      <c r="ZU89" s="7"/>
      <c r="ZV89" s="7"/>
      <c r="ZW89" s="7"/>
      <c r="ZX89" s="7"/>
      <c r="ZY89" s="7"/>
      <c r="ZZ89" s="7"/>
      <c r="AAA89" s="7"/>
      <c r="AAB89" s="7"/>
      <c r="AAC89" s="7"/>
      <c r="AAD89" s="7"/>
      <c r="AAE89" s="7"/>
      <c r="AAF89" s="7"/>
      <c r="AAG89" s="7"/>
      <c r="AAH89" s="7"/>
      <c r="AAI89" s="7"/>
      <c r="AAJ89" s="7"/>
      <c r="AAK89" s="7"/>
      <c r="AAL89" s="7"/>
      <c r="AAM89" s="7"/>
      <c r="AAN89" s="7"/>
      <c r="AAO89" s="7"/>
      <c r="AAP89" s="7"/>
      <c r="AAQ89" s="7"/>
      <c r="AAR89" s="7"/>
      <c r="AAS89" s="7"/>
      <c r="AAT89" s="7"/>
      <c r="AAU89" s="7"/>
      <c r="AAV89" s="7"/>
      <c r="AAW89" s="7"/>
      <c r="AAX89" s="7"/>
      <c r="AAY89" s="7"/>
      <c r="AAZ89" s="7"/>
      <c r="ABA89" s="7"/>
      <c r="ABB89" s="7"/>
      <c r="ABC89" s="7"/>
      <c r="ABD89" s="7"/>
      <c r="ABE89" s="7"/>
      <c r="ABF89" s="7"/>
      <c r="ABG89" s="7"/>
      <c r="ABH89" s="7"/>
      <c r="ABI89" s="7"/>
      <c r="ABJ89" s="7"/>
      <c r="ABK89" s="7"/>
      <c r="ABL89" s="7"/>
      <c r="ABM89" s="7"/>
      <c r="ABN89" s="7"/>
      <c r="ABO89" s="7"/>
      <c r="ABP89" s="7"/>
      <c r="ABQ89" s="7"/>
      <c r="ABR89" s="7"/>
      <c r="ABS89" s="7"/>
      <c r="ABT89" s="7"/>
      <c r="ABU89" s="7"/>
      <c r="ABV89" s="7"/>
      <c r="ABW89" s="7"/>
      <c r="ABX89" s="7"/>
      <c r="ABY89" s="7"/>
      <c r="ABZ89" s="7"/>
      <c r="ACA89" s="7"/>
      <c r="ACB89" s="7"/>
      <c r="ACC89" s="7"/>
      <c r="ACD89" s="7"/>
      <c r="ACE89" s="7"/>
      <c r="ACF89" s="7"/>
      <c r="ACG89" s="7"/>
      <c r="ACH89" s="7"/>
      <c r="ACI89" s="7"/>
      <c r="ACJ89" s="7"/>
      <c r="ACK89" s="7"/>
      <c r="ACL89" s="7"/>
      <c r="ACM89" s="7"/>
      <c r="ACN89" s="7"/>
      <c r="ACO89" s="7"/>
      <c r="ACP89" s="7"/>
      <c r="ACQ89" s="7"/>
      <c r="ACR89" s="7"/>
      <c r="ACS89" s="7"/>
      <c r="ACT89" s="7"/>
      <c r="ACU89" s="7"/>
      <c r="ACV89" s="7"/>
      <c r="ACW89" s="7"/>
      <c r="ACX89" s="7"/>
      <c r="ACY89" s="7"/>
      <c r="ACZ89" s="7"/>
      <c r="ADA89" s="7"/>
      <c r="ADB89" s="7"/>
      <c r="ADC89" s="7"/>
      <c r="ADD89" s="7"/>
      <c r="ADE89" s="7"/>
      <c r="ADF89" s="7"/>
      <c r="ADG89" s="7"/>
      <c r="ADH89" s="7"/>
      <c r="ADI89" s="7"/>
      <c r="ADJ89" s="7"/>
      <c r="ADK89" s="7"/>
      <c r="ADL89" s="7"/>
      <c r="ADM89" s="7"/>
      <c r="ADN89" s="7"/>
      <c r="ADO89" s="7"/>
      <c r="ADP89" s="7"/>
      <c r="ADQ89" s="7"/>
      <c r="ADR89" s="7"/>
      <c r="ADS89" s="7"/>
      <c r="ADT89" s="7"/>
      <c r="ADU89" s="7"/>
      <c r="ADV89" s="7"/>
      <c r="ADW89" s="7"/>
      <c r="ADX89" s="7"/>
      <c r="ADY89" s="7"/>
      <c r="ADZ89" s="7"/>
      <c r="AEA89" s="7"/>
      <c r="AEB89" s="7"/>
      <c r="AEC89" s="7"/>
      <c r="AED89" s="7"/>
      <c r="AEE89" s="7"/>
      <c r="AEF89" s="7"/>
      <c r="AEG89" s="7"/>
      <c r="AEH89" s="7"/>
      <c r="AEI89" s="7"/>
      <c r="AEJ89" s="7"/>
      <c r="AEK89" s="7"/>
      <c r="AEL89" s="7"/>
      <c r="AEM89" s="7"/>
      <c r="AEN89" s="7"/>
      <c r="AEO89" s="7"/>
      <c r="AEP89" s="7"/>
      <c r="AEQ89" s="7"/>
      <c r="AER89" s="7"/>
      <c r="AES89" s="7"/>
      <c r="AET89" s="7"/>
      <c r="AEU89" s="7"/>
      <c r="AEV89" s="7"/>
      <c r="AEW89" s="7"/>
      <c r="AEX89" s="7"/>
      <c r="AEY89" s="7"/>
      <c r="AEZ89" s="7"/>
      <c r="AFA89" s="7"/>
      <c r="AFB89" s="7"/>
      <c r="AFC89" s="7"/>
      <c r="AFD89" s="7"/>
      <c r="AFE89" s="7"/>
      <c r="AFF89" s="7"/>
      <c r="AFG89" s="7"/>
      <c r="AFH89" s="7"/>
      <c r="AFI89" s="7"/>
      <c r="AFJ89" s="7"/>
      <c r="AFK89" s="7"/>
      <c r="AFL89" s="7"/>
      <c r="AFM89" s="7"/>
      <c r="AFN89" s="7"/>
      <c r="AFO89" s="7"/>
      <c r="AFP89" s="7"/>
      <c r="AFQ89" s="7"/>
      <c r="AFR89" s="7"/>
      <c r="AFS89" s="7"/>
      <c r="AFT89" s="7"/>
      <c r="AFU89" s="7"/>
      <c r="AFV89" s="7"/>
      <c r="AFW89" s="7"/>
      <c r="AFX89" s="7"/>
      <c r="AFY89" s="7"/>
      <c r="AFZ89" s="7"/>
      <c r="AGA89" s="7"/>
      <c r="AGB89" s="7"/>
      <c r="AGC89" s="7"/>
      <c r="AGD89" s="7"/>
      <c r="AGE89" s="7"/>
      <c r="AGF89" s="7"/>
      <c r="AGG89" s="7"/>
      <c r="AGH89" s="7"/>
      <c r="AGI89" s="7"/>
      <c r="AGJ89" s="7"/>
      <c r="AGK89" s="7"/>
      <c r="AGL89" s="7"/>
      <c r="AGM89" s="7"/>
      <c r="AGN89" s="7"/>
      <c r="AGO89" s="7"/>
      <c r="AGP89" s="7"/>
      <c r="AGQ89" s="7"/>
      <c r="AGR89" s="7"/>
      <c r="AGS89" s="7"/>
      <c r="AGT89" s="7"/>
      <c r="AGU89" s="7"/>
      <c r="AGV89" s="7"/>
      <c r="AGW89" s="7"/>
      <c r="AGX89" s="7"/>
      <c r="AGY89" s="7"/>
      <c r="AGZ89" s="7"/>
      <c r="AHA89" s="7"/>
      <c r="AHB89" s="7"/>
      <c r="AHC89" s="7"/>
      <c r="AHD89" s="7"/>
      <c r="AHE89" s="7"/>
      <c r="AHF89" s="7"/>
      <c r="AHG89" s="7"/>
      <c r="AHH89" s="7"/>
      <c r="AHI89" s="7"/>
      <c r="AHJ89" s="7"/>
      <c r="AHK89" s="7"/>
      <c r="AHL89" s="7"/>
      <c r="AHM89" s="7"/>
      <c r="AHN89" s="7"/>
      <c r="AHO89" s="7"/>
      <c r="AHP89" s="7"/>
      <c r="AHQ89" s="7"/>
      <c r="AHR89" s="7"/>
      <c r="AHS89" s="7"/>
      <c r="AHT89" s="7"/>
      <c r="AHU89" s="7"/>
      <c r="AHV89" s="7"/>
      <c r="AHW89" s="7"/>
      <c r="AHX89" s="7"/>
      <c r="AHY89" s="7"/>
      <c r="AHZ89" s="7"/>
      <c r="AIA89" s="7"/>
      <c r="AIB89" s="7"/>
      <c r="AIC89" s="7"/>
      <c r="AID89" s="7"/>
      <c r="AIE89" s="7"/>
      <c r="AIF89" s="7"/>
      <c r="AIG89" s="7"/>
      <c r="AIH89" s="7"/>
      <c r="AII89" s="7"/>
      <c r="AIJ89" s="7"/>
      <c r="AIK89" s="7"/>
      <c r="AIL89" s="7"/>
      <c r="AIM89" s="7"/>
      <c r="AIN89" s="7"/>
      <c r="AIO89" s="7"/>
      <c r="AIP89" s="7"/>
      <c r="AIQ89" s="7"/>
      <c r="AIR89" s="7"/>
      <c r="AIS89" s="7"/>
      <c r="AIT89" s="7"/>
      <c r="AIU89" s="7"/>
      <c r="AIV89" s="7"/>
      <c r="AIW89" s="7"/>
      <c r="AIX89" s="7"/>
      <c r="AIY89" s="7"/>
      <c r="AIZ89" s="7"/>
      <c r="AJA89" s="7"/>
      <c r="AJB89" s="7"/>
      <c r="AJC89" s="7"/>
      <c r="AJD89" s="7"/>
      <c r="AJE89" s="7"/>
      <c r="AJF89" s="7"/>
      <c r="AJG89" s="7"/>
      <c r="AJH89" s="7"/>
      <c r="AJI89" s="7"/>
      <c r="AJJ89" s="7"/>
      <c r="AJK89" s="7"/>
      <c r="AJL89" s="7"/>
      <c r="AJM89" s="7"/>
      <c r="AJN89" s="7"/>
      <c r="AJO89" s="7"/>
      <c r="AJP89" s="7"/>
      <c r="AJQ89" s="7"/>
      <c r="AJR89" s="7"/>
      <c r="AJS89" s="7"/>
      <c r="AJT89" s="7"/>
      <c r="AJU89" s="7"/>
      <c r="AJV89" s="7"/>
      <c r="AJW89" s="7"/>
      <c r="AJX89" s="7"/>
      <c r="AJY89" s="7"/>
      <c r="AJZ89" s="7"/>
      <c r="AKA89" s="7"/>
      <c r="AKB89" s="7"/>
      <c r="AKC89" s="7"/>
      <c r="AKD89" s="7"/>
      <c r="AKE89" s="7"/>
      <c r="AKF89" s="7"/>
      <c r="AKG89" s="7"/>
      <c r="AKH89" s="7"/>
      <c r="AKI89" s="7"/>
      <c r="AKJ89" s="7"/>
      <c r="AKK89" s="7"/>
      <c r="AKL89" s="7"/>
      <c r="AKM89" s="7"/>
      <c r="AKN89" s="7"/>
      <c r="AKO89" s="7"/>
      <c r="AKP89" s="7"/>
      <c r="AKQ89" s="7"/>
      <c r="AKR89" s="7"/>
      <c r="AKS89" s="7"/>
      <c r="AKT89" s="7"/>
      <c r="AKU89" s="7"/>
      <c r="AKV89" s="7"/>
      <c r="AKW89" s="7"/>
      <c r="AKX89" s="7"/>
      <c r="AKY89" s="7"/>
      <c r="AKZ89" s="7"/>
      <c r="ALA89" s="7"/>
      <c r="ALB89" s="7"/>
      <c r="ALC89" s="7"/>
      <c r="ALD89" s="7"/>
      <c r="ALE89" s="7"/>
      <c r="ALF89" s="7"/>
      <c r="ALG89" s="7"/>
      <c r="ALH89" s="7"/>
      <c r="ALI89" s="7"/>
      <c r="ALJ89" s="7"/>
      <c r="ALK89" s="7"/>
      <c r="ALL89" s="7"/>
      <c r="ALM89" s="7"/>
      <c r="ALN89" s="7"/>
      <c r="ALO89" s="7"/>
      <c r="ALP89" s="7"/>
      <c r="ALQ89" s="7"/>
      <c r="ALR89" s="7"/>
      <c r="ALS89" s="7"/>
      <c r="ALT89" s="7"/>
      <c r="ALU89" s="7"/>
      <c r="ALV89" s="7"/>
      <c r="ALW89" s="7"/>
      <c r="ALX89" s="7"/>
      <c r="ALY89" s="7"/>
      <c r="ALZ89" s="7"/>
      <c r="AMA89" s="7"/>
      <c r="AMB89" s="7"/>
      <c r="AMC89" s="7"/>
      <c r="AMD89" s="7"/>
    </row>
    <row r="90" spans="1:1018" x14ac:dyDescent="0.25">
      <c r="A90" s="11" t="s">
        <v>73</v>
      </c>
      <c r="B90" s="18" t="s">
        <v>21</v>
      </c>
      <c r="C90" s="12">
        <v>0.97499999999999998</v>
      </c>
      <c r="D90" s="12">
        <v>1.135</v>
      </c>
      <c r="E90" s="13" t="s">
        <v>170</v>
      </c>
      <c r="F90" s="12">
        <v>0.65400000000000003</v>
      </c>
      <c r="G90" s="21" t="s">
        <v>10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  <c r="IW90" s="7"/>
      <c r="IX90" s="7"/>
      <c r="IY90" s="7"/>
      <c r="IZ90" s="7"/>
      <c r="JA90" s="7"/>
      <c r="JB90" s="7"/>
      <c r="JC90" s="7"/>
      <c r="JD90" s="7"/>
      <c r="JE90" s="7"/>
      <c r="JF90" s="7"/>
      <c r="JG90" s="7"/>
      <c r="JH90" s="7"/>
      <c r="JI90" s="7"/>
      <c r="JJ90" s="7"/>
      <c r="JK90" s="7"/>
      <c r="JL90" s="7"/>
      <c r="JM90" s="7"/>
      <c r="JN90" s="7"/>
      <c r="JO90" s="7"/>
      <c r="JP90" s="7"/>
      <c r="JQ90" s="7"/>
      <c r="JR90" s="7"/>
      <c r="JS90" s="7"/>
      <c r="JT90" s="7"/>
      <c r="JU90" s="7"/>
      <c r="JV90" s="7"/>
      <c r="JW90" s="7"/>
      <c r="JX90" s="7"/>
      <c r="JY90" s="7"/>
      <c r="JZ90" s="7"/>
      <c r="KA90" s="7"/>
      <c r="KB90" s="7"/>
      <c r="KC90" s="7"/>
      <c r="KD90" s="7"/>
      <c r="KE90" s="7"/>
      <c r="KF90" s="7"/>
      <c r="KG90" s="7"/>
      <c r="KH90" s="7"/>
      <c r="KI90" s="7"/>
      <c r="KJ90" s="7"/>
      <c r="KK90" s="7"/>
      <c r="KL90" s="7"/>
      <c r="KM90" s="7"/>
      <c r="KN90" s="7"/>
      <c r="KO90" s="7"/>
      <c r="KP90" s="7"/>
      <c r="KQ90" s="7"/>
      <c r="KR90" s="7"/>
      <c r="KS90" s="7"/>
      <c r="KT90" s="7"/>
      <c r="KU90" s="7"/>
      <c r="KV90" s="7"/>
      <c r="KW90" s="7"/>
      <c r="KX90" s="7"/>
      <c r="KY90" s="7"/>
      <c r="KZ90" s="7"/>
      <c r="LA90" s="7"/>
      <c r="LB90" s="7"/>
      <c r="LC90" s="7"/>
      <c r="LD90" s="7"/>
      <c r="LE90" s="7"/>
      <c r="LF90" s="7"/>
      <c r="LG90" s="7"/>
      <c r="LH90" s="7"/>
      <c r="LI90" s="7"/>
      <c r="LJ90" s="7"/>
      <c r="LK90" s="7"/>
      <c r="LL90" s="7"/>
      <c r="LM90" s="7"/>
      <c r="LN90" s="7"/>
      <c r="LO90" s="7"/>
      <c r="LP90" s="7"/>
      <c r="LQ90" s="7"/>
      <c r="LR90" s="7"/>
      <c r="LS90" s="7"/>
      <c r="LT90" s="7"/>
      <c r="LU90" s="7"/>
      <c r="LV90" s="7"/>
      <c r="LW90" s="7"/>
      <c r="LX90" s="7"/>
      <c r="LY90" s="7"/>
      <c r="LZ90" s="7"/>
      <c r="MA90" s="7"/>
      <c r="MB90" s="7"/>
      <c r="MC90" s="7"/>
      <c r="MD90" s="7"/>
      <c r="ME90" s="7"/>
      <c r="MF90" s="7"/>
      <c r="MG90" s="7"/>
      <c r="MH90" s="7"/>
      <c r="MI90" s="7"/>
      <c r="MJ90" s="7"/>
      <c r="MK90" s="7"/>
      <c r="ML90" s="7"/>
      <c r="MM90" s="7"/>
      <c r="MN90" s="7"/>
      <c r="MO90" s="7"/>
      <c r="MP90" s="7"/>
      <c r="MQ90" s="7"/>
      <c r="MR90" s="7"/>
      <c r="MS90" s="7"/>
      <c r="MT90" s="7"/>
      <c r="MU90" s="7"/>
      <c r="MV90" s="7"/>
      <c r="MW90" s="7"/>
      <c r="MX90" s="7"/>
      <c r="MY90" s="7"/>
      <c r="MZ90" s="7"/>
      <c r="NA90" s="7"/>
      <c r="NB90" s="7"/>
      <c r="NC90" s="7"/>
      <c r="ND90" s="7"/>
      <c r="NE90" s="7"/>
      <c r="NF90" s="7"/>
      <c r="NG90" s="7"/>
      <c r="NH90" s="7"/>
      <c r="NI90" s="7"/>
      <c r="NJ90" s="7"/>
      <c r="NK90" s="7"/>
      <c r="NL90" s="7"/>
      <c r="NM90" s="7"/>
      <c r="NN90" s="7"/>
      <c r="NO90" s="7"/>
      <c r="NP90" s="7"/>
      <c r="NQ90" s="7"/>
      <c r="NR90" s="7"/>
      <c r="NS90" s="7"/>
      <c r="NT90" s="7"/>
      <c r="NU90" s="7"/>
      <c r="NV90" s="7"/>
      <c r="NW90" s="7"/>
      <c r="NX90" s="7"/>
      <c r="NY90" s="7"/>
      <c r="NZ90" s="7"/>
      <c r="OA90" s="7"/>
      <c r="OB90" s="7"/>
      <c r="OC90" s="7"/>
      <c r="OD90" s="7"/>
      <c r="OE90" s="7"/>
      <c r="OF90" s="7"/>
      <c r="OG90" s="7"/>
      <c r="OH90" s="7"/>
      <c r="OI90" s="7"/>
      <c r="OJ90" s="7"/>
      <c r="OK90" s="7"/>
      <c r="OL90" s="7"/>
      <c r="OM90" s="7"/>
      <c r="ON90" s="7"/>
      <c r="OO90" s="7"/>
      <c r="OP90" s="7"/>
      <c r="OQ90" s="7"/>
      <c r="OR90" s="7"/>
      <c r="OS90" s="7"/>
      <c r="OT90" s="7"/>
      <c r="OU90" s="7"/>
      <c r="OV90" s="7"/>
      <c r="OW90" s="7"/>
      <c r="OX90" s="7"/>
      <c r="OY90" s="7"/>
      <c r="OZ90" s="7"/>
      <c r="PA90" s="7"/>
      <c r="PB90" s="7"/>
      <c r="PC90" s="7"/>
      <c r="PD90" s="7"/>
      <c r="PE90" s="7"/>
      <c r="PF90" s="7"/>
      <c r="PG90" s="7"/>
      <c r="PH90" s="7"/>
      <c r="PI90" s="7"/>
      <c r="PJ90" s="7"/>
      <c r="PK90" s="7"/>
      <c r="PL90" s="7"/>
      <c r="PM90" s="7"/>
      <c r="PN90" s="7"/>
      <c r="PO90" s="7"/>
      <c r="PP90" s="7"/>
      <c r="PQ90" s="7"/>
      <c r="PR90" s="7"/>
      <c r="PS90" s="7"/>
      <c r="PT90" s="7"/>
      <c r="PU90" s="7"/>
      <c r="PV90" s="7"/>
      <c r="PW90" s="7"/>
      <c r="PX90" s="7"/>
      <c r="PY90" s="7"/>
      <c r="PZ90" s="7"/>
      <c r="QA90" s="7"/>
      <c r="QB90" s="7"/>
      <c r="QC90" s="7"/>
      <c r="QD90" s="7"/>
      <c r="QE90" s="7"/>
      <c r="QF90" s="7"/>
      <c r="QG90" s="7"/>
      <c r="QH90" s="7"/>
      <c r="QI90" s="7"/>
      <c r="QJ90" s="7"/>
      <c r="QK90" s="7"/>
      <c r="QL90" s="7"/>
      <c r="QM90" s="7"/>
      <c r="QN90" s="7"/>
      <c r="QO90" s="7"/>
      <c r="QP90" s="7"/>
      <c r="QQ90" s="7"/>
      <c r="QR90" s="7"/>
      <c r="QS90" s="7"/>
      <c r="QT90" s="7"/>
      <c r="QU90" s="7"/>
      <c r="QV90" s="7"/>
      <c r="QW90" s="7"/>
      <c r="QX90" s="7"/>
      <c r="QY90" s="7"/>
      <c r="QZ90" s="7"/>
      <c r="RA90" s="7"/>
      <c r="RB90" s="7"/>
      <c r="RC90" s="7"/>
      <c r="RD90" s="7"/>
      <c r="RE90" s="7"/>
      <c r="RF90" s="7"/>
      <c r="RG90" s="7"/>
      <c r="RH90" s="7"/>
      <c r="RI90" s="7"/>
      <c r="RJ90" s="7"/>
      <c r="RK90" s="7"/>
      <c r="RL90" s="7"/>
      <c r="RM90" s="7"/>
      <c r="RN90" s="7"/>
      <c r="RO90" s="7"/>
      <c r="RP90" s="7"/>
      <c r="RQ90" s="7"/>
      <c r="RR90" s="7"/>
      <c r="RS90" s="7"/>
      <c r="RT90" s="7"/>
      <c r="RU90" s="7"/>
      <c r="RV90" s="7"/>
      <c r="RW90" s="7"/>
      <c r="RX90" s="7"/>
      <c r="RY90" s="7"/>
      <c r="RZ90" s="7"/>
      <c r="SA90" s="7"/>
      <c r="SB90" s="7"/>
      <c r="SC90" s="7"/>
      <c r="SD90" s="7"/>
      <c r="SE90" s="7"/>
      <c r="SF90" s="7"/>
      <c r="SG90" s="7"/>
      <c r="SH90" s="7"/>
      <c r="SI90" s="7"/>
      <c r="SJ90" s="7"/>
      <c r="SK90" s="7"/>
      <c r="SL90" s="7"/>
      <c r="SM90" s="7"/>
      <c r="SN90" s="7"/>
      <c r="SO90" s="7"/>
      <c r="SP90" s="7"/>
      <c r="SQ90" s="7"/>
      <c r="SR90" s="7"/>
      <c r="SS90" s="7"/>
      <c r="ST90" s="7"/>
      <c r="SU90" s="7"/>
      <c r="SV90" s="7"/>
      <c r="SW90" s="7"/>
      <c r="SX90" s="7"/>
      <c r="SY90" s="7"/>
      <c r="SZ90" s="7"/>
      <c r="TA90" s="7"/>
      <c r="TB90" s="7"/>
      <c r="TC90" s="7"/>
      <c r="TD90" s="7"/>
      <c r="TE90" s="7"/>
      <c r="TF90" s="7"/>
      <c r="TG90" s="7"/>
      <c r="TH90" s="7"/>
      <c r="TI90" s="7"/>
      <c r="TJ90" s="7"/>
      <c r="TK90" s="7"/>
      <c r="TL90" s="7"/>
      <c r="TM90" s="7"/>
      <c r="TN90" s="7"/>
      <c r="TO90" s="7"/>
      <c r="TP90" s="7"/>
      <c r="TQ90" s="7"/>
      <c r="TR90" s="7"/>
      <c r="TS90" s="7"/>
      <c r="TT90" s="7"/>
      <c r="TU90" s="7"/>
      <c r="TV90" s="7"/>
      <c r="TW90" s="7"/>
      <c r="TX90" s="7"/>
      <c r="TY90" s="7"/>
      <c r="TZ90" s="7"/>
      <c r="UA90" s="7"/>
      <c r="UB90" s="7"/>
      <c r="UC90" s="7"/>
      <c r="UD90" s="7"/>
      <c r="UE90" s="7"/>
      <c r="UF90" s="7"/>
      <c r="UG90" s="7"/>
      <c r="UH90" s="7"/>
      <c r="UI90" s="7"/>
      <c r="UJ90" s="7"/>
      <c r="UK90" s="7"/>
      <c r="UL90" s="7"/>
      <c r="UM90" s="7"/>
      <c r="UN90" s="7"/>
      <c r="UO90" s="7"/>
      <c r="UP90" s="7"/>
      <c r="UQ90" s="7"/>
      <c r="UR90" s="7"/>
      <c r="US90" s="7"/>
      <c r="UT90" s="7"/>
      <c r="UU90" s="7"/>
      <c r="UV90" s="7"/>
      <c r="UW90" s="7"/>
      <c r="UX90" s="7"/>
      <c r="UY90" s="7"/>
      <c r="UZ90" s="7"/>
      <c r="VA90" s="7"/>
      <c r="VB90" s="7"/>
      <c r="VC90" s="7"/>
      <c r="VD90" s="7"/>
      <c r="VE90" s="7"/>
      <c r="VF90" s="7"/>
      <c r="VG90" s="7"/>
      <c r="VH90" s="7"/>
      <c r="VI90" s="7"/>
      <c r="VJ90" s="7"/>
      <c r="VK90" s="7"/>
      <c r="VL90" s="7"/>
      <c r="VM90" s="7"/>
      <c r="VN90" s="7"/>
      <c r="VO90" s="7"/>
      <c r="VP90" s="7"/>
      <c r="VQ90" s="7"/>
      <c r="VR90" s="7"/>
      <c r="VS90" s="7"/>
      <c r="VT90" s="7"/>
      <c r="VU90" s="7"/>
      <c r="VV90" s="7"/>
      <c r="VW90" s="7"/>
      <c r="VX90" s="7"/>
      <c r="VY90" s="7"/>
      <c r="VZ90" s="7"/>
      <c r="WA90" s="7"/>
      <c r="WB90" s="7"/>
      <c r="WC90" s="7"/>
      <c r="WD90" s="7"/>
      <c r="WE90" s="7"/>
      <c r="WF90" s="7"/>
      <c r="WG90" s="7"/>
      <c r="WH90" s="7"/>
      <c r="WI90" s="7"/>
      <c r="WJ90" s="7"/>
      <c r="WK90" s="7"/>
      <c r="WL90" s="7"/>
      <c r="WM90" s="7"/>
      <c r="WN90" s="7"/>
      <c r="WO90" s="7"/>
      <c r="WP90" s="7"/>
      <c r="WQ90" s="7"/>
      <c r="WR90" s="7"/>
      <c r="WS90" s="7"/>
      <c r="WT90" s="7"/>
      <c r="WU90" s="7"/>
      <c r="WV90" s="7"/>
      <c r="WW90" s="7"/>
      <c r="WX90" s="7"/>
      <c r="WY90" s="7"/>
      <c r="WZ90" s="7"/>
      <c r="XA90" s="7"/>
      <c r="XB90" s="7"/>
      <c r="XC90" s="7"/>
      <c r="XD90" s="7"/>
      <c r="XE90" s="7"/>
      <c r="XF90" s="7"/>
      <c r="XG90" s="7"/>
      <c r="XH90" s="7"/>
      <c r="XI90" s="7"/>
      <c r="XJ90" s="7"/>
      <c r="XK90" s="7"/>
      <c r="XL90" s="7"/>
      <c r="XM90" s="7"/>
      <c r="XN90" s="7"/>
      <c r="XO90" s="7"/>
      <c r="XP90" s="7"/>
      <c r="XQ90" s="7"/>
      <c r="XR90" s="7"/>
      <c r="XS90" s="7"/>
      <c r="XT90" s="7"/>
      <c r="XU90" s="7"/>
      <c r="XV90" s="7"/>
      <c r="XW90" s="7"/>
      <c r="XX90" s="7"/>
      <c r="XY90" s="7"/>
      <c r="XZ90" s="7"/>
      <c r="YA90" s="7"/>
      <c r="YB90" s="7"/>
      <c r="YC90" s="7"/>
      <c r="YD90" s="7"/>
      <c r="YE90" s="7"/>
      <c r="YF90" s="7"/>
      <c r="YG90" s="7"/>
      <c r="YH90" s="7"/>
      <c r="YI90" s="7"/>
      <c r="YJ90" s="7"/>
      <c r="YK90" s="7"/>
      <c r="YL90" s="7"/>
      <c r="YM90" s="7"/>
      <c r="YN90" s="7"/>
      <c r="YO90" s="7"/>
      <c r="YP90" s="7"/>
      <c r="YQ90" s="7"/>
      <c r="YR90" s="7"/>
      <c r="YS90" s="7"/>
      <c r="YT90" s="7"/>
      <c r="YU90" s="7"/>
      <c r="YV90" s="7"/>
      <c r="YW90" s="7"/>
      <c r="YX90" s="7"/>
      <c r="YY90" s="7"/>
      <c r="YZ90" s="7"/>
      <c r="ZA90" s="7"/>
      <c r="ZB90" s="7"/>
      <c r="ZC90" s="7"/>
      <c r="ZD90" s="7"/>
      <c r="ZE90" s="7"/>
      <c r="ZF90" s="7"/>
      <c r="ZG90" s="7"/>
      <c r="ZH90" s="7"/>
      <c r="ZI90" s="7"/>
      <c r="ZJ90" s="7"/>
      <c r="ZK90" s="7"/>
      <c r="ZL90" s="7"/>
      <c r="ZM90" s="7"/>
      <c r="ZN90" s="7"/>
      <c r="ZO90" s="7"/>
      <c r="ZP90" s="7"/>
      <c r="ZQ90" s="7"/>
      <c r="ZR90" s="7"/>
      <c r="ZS90" s="7"/>
      <c r="ZT90" s="7"/>
      <c r="ZU90" s="7"/>
      <c r="ZV90" s="7"/>
      <c r="ZW90" s="7"/>
      <c r="ZX90" s="7"/>
      <c r="ZY90" s="7"/>
      <c r="ZZ90" s="7"/>
      <c r="AAA90" s="7"/>
      <c r="AAB90" s="7"/>
      <c r="AAC90" s="7"/>
      <c r="AAD90" s="7"/>
      <c r="AAE90" s="7"/>
      <c r="AAF90" s="7"/>
      <c r="AAG90" s="7"/>
      <c r="AAH90" s="7"/>
      <c r="AAI90" s="7"/>
      <c r="AAJ90" s="7"/>
      <c r="AAK90" s="7"/>
      <c r="AAL90" s="7"/>
      <c r="AAM90" s="7"/>
      <c r="AAN90" s="7"/>
      <c r="AAO90" s="7"/>
      <c r="AAP90" s="7"/>
      <c r="AAQ90" s="7"/>
      <c r="AAR90" s="7"/>
      <c r="AAS90" s="7"/>
      <c r="AAT90" s="7"/>
      <c r="AAU90" s="7"/>
      <c r="AAV90" s="7"/>
      <c r="AAW90" s="7"/>
      <c r="AAX90" s="7"/>
      <c r="AAY90" s="7"/>
      <c r="AAZ90" s="7"/>
      <c r="ABA90" s="7"/>
      <c r="ABB90" s="7"/>
      <c r="ABC90" s="7"/>
      <c r="ABD90" s="7"/>
      <c r="ABE90" s="7"/>
      <c r="ABF90" s="7"/>
      <c r="ABG90" s="7"/>
      <c r="ABH90" s="7"/>
      <c r="ABI90" s="7"/>
      <c r="ABJ90" s="7"/>
      <c r="ABK90" s="7"/>
      <c r="ABL90" s="7"/>
      <c r="ABM90" s="7"/>
      <c r="ABN90" s="7"/>
      <c r="ABO90" s="7"/>
      <c r="ABP90" s="7"/>
      <c r="ABQ90" s="7"/>
      <c r="ABR90" s="7"/>
      <c r="ABS90" s="7"/>
      <c r="ABT90" s="7"/>
      <c r="ABU90" s="7"/>
      <c r="ABV90" s="7"/>
      <c r="ABW90" s="7"/>
      <c r="ABX90" s="7"/>
      <c r="ABY90" s="7"/>
      <c r="ABZ90" s="7"/>
      <c r="ACA90" s="7"/>
      <c r="ACB90" s="7"/>
      <c r="ACC90" s="7"/>
      <c r="ACD90" s="7"/>
      <c r="ACE90" s="7"/>
      <c r="ACF90" s="7"/>
      <c r="ACG90" s="7"/>
      <c r="ACH90" s="7"/>
      <c r="ACI90" s="7"/>
      <c r="ACJ90" s="7"/>
      <c r="ACK90" s="7"/>
      <c r="ACL90" s="7"/>
      <c r="ACM90" s="7"/>
      <c r="ACN90" s="7"/>
      <c r="ACO90" s="7"/>
      <c r="ACP90" s="7"/>
      <c r="ACQ90" s="7"/>
      <c r="ACR90" s="7"/>
      <c r="ACS90" s="7"/>
      <c r="ACT90" s="7"/>
      <c r="ACU90" s="7"/>
      <c r="ACV90" s="7"/>
      <c r="ACW90" s="7"/>
      <c r="ACX90" s="7"/>
      <c r="ACY90" s="7"/>
      <c r="ACZ90" s="7"/>
      <c r="ADA90" s="7"/>
      <c r="ADB90" s="7"/>
      <c r="ADC90" s="7"/>
      <c r="ADD90" s="7"/>
      <c r="ADE90" s="7"/>
      <c r="ADF90" s="7"/>
      <c r="ADG90" s="7"/>
      <c r="ADH90" s="7"/>
      <c r="ADI90" s="7"/>
      <c r="ADJ90" s="7"/>
      <c r="ADK90" s="7"/>
      <c r="ADL90" s="7"/>
      <c r="ADM90" s="7"/>
      <c r="ADN90" s="7"/>
      <c r="ADO90" s="7"/>
      <c r="ADP90" s="7"/>
      <c r="ADQ90" s="7"/>
      <c r="ADR90" s="7"/>
      <c r="ADS90" s="7"/>
      <c r="ADT90" s="7"/>
      <c r="ADU90" s="7"/>
      <c r="ADV90" s="7"/>
      <c r="ADW90" s="7"/>
      <c r="ADX90" s="7"/>
      <c r="ADY90" s="7"/>
      <c r="ADZ90" s="7"/>
      <c r="AEA90" s="7"/>
      <c r="AEB90" s="7"/>
      <c r="AEC90" s="7"/>
      <c r="AED90" s="7"/>
      <c r="AEE90" s="7"/>
      <c r="AEF90" s="7"/>
      <c r="AEG90" s="7"/>
      <c r="AEH90" s="7"/>
      <c r="AEI90" s="7"/>
      <c r="AEJ90" s="7"/>
      <c r="AEK90" s="7"/>
      <c r="AEL90" s="7"/>
      <c r="AEM90" s="7"/>
      <c r="AEN90" s="7"/>
      <c r="AEO90" s="7"/>
      <c r="AEP90" s="7"/>
      <c r="AEQ90" s="7"/>
      <c r="AER90" s="7"/>
      <c r="AES90" s="7"/>
      <c r="AET90" s="7"/>
      <c r="AEU90" s="7"/>
      <c r="AEV90" s="7"/>
      <c r="AEW90" s="7"/>
      <c r="AEX90" s="7"/>
      <c r="AEY90" s="7"/>
      <c r="AEZ90" s="7"/>
      <c r="AFA90" s="7"/>
      <c r="AFB90" s="7"/>
      <c r="AFC90" s="7"/>
      <c r="AFD90" s="7"/>
      <c r="AFE90" s="7"/>
      <c r="AFF90" s="7"/>
      <c r="AFG90" s="7"/>
      <c r="AFH90" s="7"/>
      <c r="AFI90" s="7"/>
      <c r="AFJ90" s="7"/>
      <c r="AFK90" s="7"/>
      <c r="AFL90" s="7"/>
      <c r="AFM90" s="7"/>
      <c r="AFN90" s="7"/>
      <c r="AFO90" s="7"/>
      <c r="AFP90" s="7"/>
      <c r="AFQ90" s="7"/>
      <c r="AFR90" s="7"/>
      <c r="AFS90" s="7"/>
      <c r="AFT90" s="7"/>
      <c r="AFU90" s="7"/>
      <c r="AFV90" s="7"/>
      <c r="AFW90" s="7"/>
      <c r="AFX90" s="7"/>
      <c r="AFY90" s="7"/>
      <c r="AFZ90" s="7"/>
      <c r="AGA90" s="7"/>
      <c r="AGB90" s="7"/>
      <c r="AGC90" s="7"/>
      <c r="AGD90" s="7"/>
      <c r="AGE90" s="7"/>
      <c r="AGF90" s="7"/>
      <c r="AGG90" s="7"/>
      <c r="AGH90" s="7"/>
      <c r="AGI90" s="7"/>
      <c r="AGJ90" s="7"/>
      <c r="AGK90" s="7"/>
      <c r="AGL90" s="7"/>
      <c r="AGM90" s="7"/>
      <c r="AGN90" s="7"/>
      <c r="AGO90" s="7"/>
      <c r="AGP90" s="7"/>
      <c r="AGQ90" s="7"/>
      <c r="AGR90" s="7"/>
      <c r="AGS90" s="7"/>
      <c r="AGT90" s="7"/>
      <c r="AGU90" s="7"/>
      <c r="AGV90" s="7"/>
      <c r="AGW90" s="7"/>
      <c r="AGX90" s="7"/>
      <c r="AGY90" s="7"/>
      <c r="AGZ90" s="7"/>
      <c r="AHA90" s="7"/>
      <c r="AHB90" s="7"/>
      <c r="AHC90" s="7"/>
      <c r="AHD90" s="7"/>
      <c r="AHE90" s="7"/>
      <c r="AHF90" s="7"/>
      <c r="AHG90" s="7"/>
      <c r="AHH90" s="7"/>
      <c r="AHI90" s="7"/>
      <c r="AHJ90" s="7"/>
      <c r="AHK90" s="7"/>
      <c r="AHL90" s="7"/>
      <c r="AHM90" s="7"/>
      <c r="AHN90" s="7"/>
      <c r="AHO90" s="7"/>
      <c r="AHP90" s="7"/>
      <c r="AHQ90" s="7"/>
      <c r="AHR90" s="7"/>
      <c r="AHS90" s="7"/>
      <c r="AHT90" s="7"/>
      <c r="AHU90" s="7"/>
      <c r="AHV90" s="7"/>
      <c r="AHW90" s="7"/>
      <c r="AHX90" s="7"/>
      <c r="AHY90" s="7"/>
      <c r="AHZ90" s="7"/>
      <c r="AIA90" s="7"/>
      <c r="AIB90" s="7"/>
      <c r="AIC90" s="7"/>
      <c r="AID90" s="7"/>
      <c r="AIE90" s="7"/>
      <c r="AIF90" s="7"/>
      <c r="AIG90" s="7"/>
      <c r="AIH90" s="7"/>
      <c r="AII90" s="7"/>
      <c r="AIJ90" s="7"/>
      <c r="AIK90" s="7"/>
      <c r="AIL90" s="7"/>
      <c r="AIM90" s="7"/>
      <c r="AIN90" s="7"/>
      <c r="AIO90" s="7"/>
      <c r="AIP90" s="7"/>
      <c r="AIQ90" s="7"/>
      <c r="AIR90" s="7"/>
      <c r="AIS90" s="7"/>
      <c r="AIT90" s="7"/>
      <c r="AIU90" s="7"/>
      <c r="AIV90" s="7"/>
      <c r="AIW90" s="7"/>
      <c r="AIX90" s="7"/>
      <c r="AIY90" s="7"/>
      <c r="AIZ90" s="7"/>
      <c r="AJA90" s="7"/>
      <c r="AJB90" s="7"/>
      <c r="AJC90" s="7"/>
      <c r="AJD90" s="7"/>
      <c r="AJE90" s="7"/>
      <c r="AJF90" s="7"/>
      <c r="AJG90" s="7"/>
      <c r="AJH90" s="7"/>
      <c r="AJI90" s="7"/>
      <c r="AJJ90" s="7"/>
      <c r="AJK90" s="7"/>
      <c r="AJL90" s="7"/>
      <c r="AJM90" s="7"/>
      <c r="AJN90" s="7"/>
      <c r="AJO90" s="7"/>
      <c r="AJP90" s="7"/>
      <c r="AJQ90" s="7"/>
      <c r="AJR90" s="7"/>
      <c r="AJS90" s="7"/>
      <c r="AJT90" s="7"/>
      <c r="AJU90" s="7"/>
      <c r="AJV90" s="7"/>
      <c r="AJW90" s="7"/>
      <c r="AJX90" s="7"/>
      <c r="AJY90" s="7"/>
      <c r="AJZ90" s="7"/>
      <c r="AKA90" s="7"/>
      <c r="AKB90" s="7"/>
      <c r="AKC90" s="7"/>
      <c r="AKD90" s="7"/>
      <c r="AKE90" s="7"/>
      <c r="AKF90" s="7"/>
      <c r="AKG90" s="7"/>
      <c r="AKH90" s="7"/>
      <c r="AKI90" s="7"/>
      <c r="AKJ90" s="7"/>
      <c r="AKK90" s="7"/>
      <c r="AKL90" s="7"/>
      <c r="AKM90" s="7"/>
      <c r="AKN90" s="7"/>
      <c r="AKO90" s="7"/>
      <c r="AKP90" s="7"/>
      <c r="AKQ90" s="7"/>
      <c r="AKR90" s="7"/>
      <c r="AKS90" s="7"/>
      <c r="AKT90" s="7"/>
      <c r="AKU90" s="7"/>
      <c r="AKV90" s="7"/>
      <c r="AKW90" s="7"/>
      <c r="AKX90" s="7"/>
      <c r="AKY90" s="7"/>
      <c r="AKZ90" s="7"/>
      <c r="ALA90" s="7"/>
      <c r="ALB90" s="7"/>
      <c r="ALC90" s="7"/>
      <c r="ALD90" s="7"/>
      <c r="ALE90" s="7"/>
      <c r="ALF90" s="7"/>
      <c r="ALG90" s="7"/>
      <c r="ALH90" s="7"/>
      <c r="ALI90" s="7"/>
      <c r="ALJ90" s="7"/>
      <c r="ALK90" s="7"/>
      <c r="ALL90" s="7"/>
      <c r="ALM90" s="7"/>
      <c r="ALN90" s="7"/>
      <c r="ALO90" s="7"/>
      <c r="ALP90" s="7"/>
      <c r="ALQ90" s="7"/>
      <c r="ALR90" s="7"/>
      <c r="ALS90" s="7"/>
      <c r="ALT90" s="7"/>
      <c r="ALU90" s="7"/>
      <c r="ALV90" s="7"/>
      <c r="ALW90" s="7"/>
      <c r="ALX90" s="7"/>
      <c r="ALY90" s="7"/>
      <c r="ALZ90" s="7"/>
      <c r="AMA90" s="7"/>
      <c r="AMB90" s="7"/>
      <c r="AMC90" s="7"/>
      <c r="AMD90" s="7"/>
    </row>
    <row r="91" spans="1:1018" x14ac:dyDescent="0.25">
      <c r="A91" s="11" t="s">
        <v>73</v>
      </c>
      <c r="B91" s="18" t="s">
        <v>21</v>
      </c>
      <c r="C91" s="12">
        <v>0.26100000000000001</v>
      </c>
      <c r="D91" s="12">
        <v>0.42599999999999999</v>
      </c>
      <c r="E91" s="13" t="s">
        <v>171</v>
      </c>
      <c r="F91" s="12">
        <f>0.66-0.485</f>
        <v>0.17500000000000004</v>
      </c>
      <c r="G91" s="21" t="s">
        <v>10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  <c r="IW91" s="7"/>
      <c r="IX91" s="7"/>
      <c r="IY91" s="7"/>
      <c r="IZ91" s="7"/>
      <c r="JA91" s="7"/>
      <c r="JB91" s="7"/>
      <c r="JC91" s="7"/>
      <c r="JD91" s="7"/>
      <c r="JE91" s="7"/>
      <c r="JF91" s="7"/>
      <c r="JG91" s="7"/>
      <c r="JH91" s="7"/>
      <c r="JI91" s="7"/>
      <c r="JJ91" s="7"/>
      <c r="JK91" s="7"/>
      <c r="JL91" s="7"/>
      <c r="JM91" s="7"/>
      <c r="JN91" s="7"/>
      <c r="JO91" s="7"/>
      <c r="JP91" s="7"/>
      <c r="JQ91" s="7"/>
      <c r="JR91" s="7"/>
      <c r="JS91" s="7"/>
      <c r="JT91" s="7"/>
      <c r="JU91" s="7"/>
      <c r="JV91" s="7"/>
      <c r="JW91" s="7"/>
      <c r="JX91" s="7"/>
      <c r="JY91" s="7"/>
      <c r="JZ91" s="7"/>
      <c r="KA91" s="7"/>
      <c r="KB91" s="7"/>
      <c r="KC91" s="7"/>
      <c r="KD91" s="7"/>
      <c r="KE91" s="7"/>
      <c r="KF91" s="7"/>
      <c r="KG91" s="7"/>
      <c r="KH91" s="7"/>
      <c r="KI91" s="7"/>
      <c r="KJ91" s="7"/>
      <c r="KK91" s="7"/>
      <c r="KL91" s="7"/>
      <c r="KM91" s="7"/>
      <c r="KN91" s="7"/>
      <c r="KO91" s="7"/>
      <c r="KP91" s="7"/>
      <c r="KQ91" s="7"/>
      <c r="KR91" s="7"/>
      <c r="KS91" s="7"/>
      <c r="KT91" s="7"/>
      <c r="KU91" s="7"/>
      <c r="KV91" s="7"/>
      <c r="KW91" s="7"/>
      <c r="KX91" s="7"/>
      <c r="KY91" s="7"/>
      <c r="KZ91" s="7"/>
      <c r="LA91" s="7"/>
      <c r="LB91" s="7"/>
      <c r="LC91" s="7"/>
      <c r="LD91" s="7"/>
      <c r="LE91" s="7"/>
      <c r="LF91" s="7"/>
      <c r="LG91" s="7"/>
      <c r="LH91" s="7"/>
      <c r="LI91" s="7"/>
      <c r="LJ91" s="7"/>
      <c r="LK91" s="7"/>
      <c r="LL91" s="7"/>
      <c r="LM91" s="7"/>
      <c r="LN91" s="7"/>
      <c r="LO91" s="7"/>
      <c r="LP91" s="7"/>
      <c r="LQ91" s="7"/>
      <c r="LR91" s="7"/>
      <c r="LS91" s="7"/>
      <c r="LT91" s="7"/>
      <c r="LU91" s="7"/>
      <c r="LV91" s="7"/>
      <c r="LW91" s="7"/>
      <c r="LX91" s="7"/>
      <c r="LY91" s="7"/>
      <c r="LZ91" s="7"/>
      <c r="MA91" s="7"/>
      <c r="MB91" s="7"/>
      <c r="MC91" s="7"/>
      <c r="MD91" s="7"/>
      <c r="ME91" s="7"/>
      <c r="MF91" s="7"/>
      <c r="MG91" s="7"/>
      <c r="MH91" s="7"/>
      <c r="MI91" s="7"/>
      <c r="MJ91" s="7"/>
      <c r="MK91" s="7"/>
      <c r="ML91" s="7"/>
      <c r="MM91" s="7"/>
      <c r="MN91" s="7"/>
      <c r="MO91" s="7"/>
      <c r="MP91" s="7"/>
      <c r="MQ91" s="7"/>
      <c r="MR91" s="7"/>
      <c r="MS91" s="7"/>
      <c r="MT91" s="7"/>
      <c r="MU91" s="7"/>
      <c r="MV91" s="7"/>
      <c r="MW91" s="7"/>
      <c r="MX91" s="7"/>
      <c r="MY91" s="7"/>
      <c r="MZ91" s="7"/>
      <c r="NA91" s="7"/>
      <c r="NB91" s="7"/>
      <c r="NC91" s="7"/>
      <c r="ND91" s="7"/>
      <c r="NE91" s="7"/>
      <c r="NF91" s="7"/>
      <c r="NG91" s="7"/>
      <c r="NH91" s="7"/>
      <c r="NI91" s="7"/>
      <c r="NJ91" s="7"/>
      <c r="NK91" s="7"/>
      <c r="NL91" s="7"/>
      <c r="NM91" s="7"/>
      <c r="NN91" s="7"/>
      <c r="NO91" s="7"/>
      <c r="NP91" s="7"/>
      <c r="NQ91" s="7"/>
      <c r="NR91" s="7"/>
      <c r="NS91" s="7"/>
      <c r="NT91" s="7"/>
      <c r="NU91" s="7"/>
      <c r="NV91" s="7"/>
      <c r="NW91" s="7"/>
      <c r="NX91" s="7"/>
      <c r="NY91" s="7"/>
      <c r="NZ91" s="7"/>
      <c r="OA91" s="7"/>
      <c r="OB91" s="7"/>
      <c r="OC91" s="7"/>
      <c r="OD91" s="7"/>
      <c r="OE91" s="7"/>
      <c r="OF91" s="7"/>
      <c r="OG91" s="7"/>
      <c r="OH91" s="7"/>
      <c r="OI91" s="7"/>
      <c r="OJ91" s="7"/>
      <c r="OK91" s="7"/>
      <c r="OL91" s="7"/>
      <c r="OM91" s="7"/>
      <c r="ON91" s="7"/>
      <c r="OO91" s="7"/>
      <c r="OP91" s="7"/>
      <c r="OQ91" s="7"/>
      <c r="OR91" s="7"/>
      <c r="OS91" s="7"/>
      <c r="OT91" s="7"/>
      <c r="OU91" s="7"/>
      <c r="OV91" s="7"/>
      <c r="OW91" s="7"/>
      <c r="OX91" s="7"/>
      <c r="OY91" s="7"/>
      <c r="OZ91" s="7"/>
      <c r="PA91" s="7"/>
      <c r="PB91" s="7"/>
      <c r="PC91" s="7"/>
      <c r="PD91" s="7"/>
      <c r="PE91" s="7"/>
      <c r="PF91" s="7"/>
      <c r="PG91" s="7"/>
      <c r="PH91" s="7"/>
      <c r="PI91" s="7"/>
      <c r="PJ91" s="7"/>
      <c r="PK91" s="7"/>
      <c r="PL91" s="7"/>
      <c r="PM91" s="7"/>
      <c r="PN91" s="7"/>
      <c r="PO91" s="7"/>
      <c r="PP91" s="7"/>
      <c r="PQ91" s="7"/>
      <c r="PR91" s="7"/>
      <c r="PS91" s="7"/>
      <c r="PT91" s="7"/>
      <c r="PU91" s="7"/>
      <c r="PV91" s="7"/>
      <c r="PW91" s="7"/>
      <c r="PX91" s="7"/>
      <c r="PY91" s="7"/>
      <c r="PZ91" s="7"/>
      <c r="QA91" s="7"/>
      <c r="QB91" s="7"/>
      <c r="QC91" s="7"/>
      <c r="QD91" s="7"/>
      <c r="QE91" s="7"/>
      <c r="QF91" s="7"/>
      <c r="QG91" s="7"/>
      <c r="QH91" s="7"/>
      <c r="QI91" s="7"/>
      <c r="QJ91" s="7"/>
      <c r="QK91" s="7"/>
      <c r="QL91" s="7"/>
      <c r="QM91" s="7"/>
      <c r="QN91" s="7"/>
      <c r="QO91" s="7"/>
      <c r="QP91" s="7"/>
      <c r="QQ91" s="7"/>
      <c r="QR91" s="7"/>
      <c r="QS91" s="7"/>
      <c r="QT91" s="7"/>
      <c r="QU91" s="7"/>
      <c r="QV91" s="7"/>
      <c r="QW91" s="7"/>
      <c r="QX91" s="7"/>
      <c r="QY91" s="7"/>
      <c r="QZ91" s="7"/>
      <c r="RA91" s="7"/>
      <c r="RB91" s="7"/>
      <c r="RC91" s="7"/>
      <c r="RD91" s="7"/>
      <c r="RE91" s="7"/>
      <c r="RF91" s="7"/>
      <c r="RG91" s="7"/>
      <c r="RH91" s="7"/>
      <c r="RI91" s="7"/>
      <c r="RJ91" s="7"/>
      <c r="RK91" s="7"/>
      <c r="RL91" s="7"/>
      <c r="RM91" s="7"/>
      <c r="RN91" s="7"/>
      <c r="RO91" s="7"/>
      <c r="RP91" s="7"/>
      <c r="RQ91" s="7"/>
      <c r="RR91" s="7"/>
      <c r="RS91" s="7"/>
      <c r="RT91" s="7"/>
      <c r="RU91" s="7"/>
      <c r="RV91" s="7"/>
      <c r="RW91" s="7"/>
      <c r="RX91" s="7"/>
      <c r="RY91" s="7"/>
      <c r="RZ91" s="7"/>
      <c r="SA91" s="7"/>
      <c r="SB91" s="7"/>
      <c r="SC91" s="7"/>
      <c r="SD91" s="7"/>
      <c r="SE91" s="7"/>
      <c r="SF91" s="7"/>
      <c r="SG91" s="7"/>
      <c r="SH91" s="7"/>
      <c r="SI91" s="7"/>
      <c r="SJ91" s="7"/>
      <c r="SK91" s="7"/>
      <c r="SL91" s="7"/>
      <c r="SM91" s="7"/>
      <c r="SN91" s="7"/>
      <c r="SO91" s="7"/>
      <c r="SP91" s="7"/>
      <c r="SQ91" s="7"/>
      <c r="SR91" s="7"/>
      <c r="SS91" s="7"/>
      <c r="ST91" s="7"/>
      <c r="SU91" s="7"/>
      <c r="SV91" s="7"/>
      <c r="SW91" s="7"/>
      <c r="SX91" s="7"/>
      <c r="SY91" s="7"/>
      <c r="SZ91" s="7"/>
      <c r="TA91" s="7"/>
      <c r="TB91" s="7"/>
      <c r="TC91" s="7"/>
      <c r="TD91" s="7"/>
      <c r="TE91" s="7"/>
      <c r="TF91" s="7"/>
      <c r="TG91" s="7"/>
      <c r="TH91" s="7"/>
      <c r="TI91" s="7"/>
      <c r="TJ91" s="7"/>
      <c r="TK91" s="7"/>
      <c r="TL91" s="7"/>
      <c r="TM91" s="7"/>
      <c r="TN91" s="7"/>
      <c r="TO91" s="7"/>
      <c r="TP91" s="7"/>
      <c r="TQ91" s="7"/>
      <c r="TR91" s="7"/>
      <c r="TS91" s="7"/>
      <c r="TT91" s="7"/>
      <c r="TU91" s="7"/>
      <c r="TV91" s="7"/>
      <c r="TW91" s="7"/>
      <c r="TX91" s="7"/>
      <c r="TY91" s="7"/>
      <c r="TZ91" s="7"/>
      <c r="UA91" s="7"/>
      <c r="UB91" s="7"/>
      <c r="UC91" s="7"/>
      <c r="UD91" s="7"/>
      <c r="UE91" s="7"/>
      <c r="UF91" s="7"/>
      <c r="UG91" s="7"/>
      <c r="UH91" s="7"/>
      <c r="UI91" s="7"/>
      <c r="UJ91" s="7"/>
      <c r="UK91" s="7"/>
      <c r="UL91" s="7"/>
      <c r="UM91" s="7"/>
      <c r="UN91" s="7"/>
      <c r="UO91" s="7"/>
      <c r="UP91" s="7"/>
      <c r="UQ91" s="7"/>
      <c r="UR91" s="7"/>
      <c r="US91" s="7"/>
      <c r="UT91" s="7"/>
      <c r="UU91" s="7"/>
      <c r="UV91" s="7"/>
      <c r="UW91" s="7"/>
      <c r="UX91" s="7"/>
      <c r="UY91" s="7"/>
      <c r="UZ91" s="7"/>
      <c r="VA91" s="7"/>
      <c r="VB91" s="7"/>
      <c r="VC91" s="7"/>
      <c r="VD91" s="7"/>
      <c r="VE91" s="7"/>
      <c r="VF91" s="7"/>
      <c r="VG91" s="7"/>
      <c r="VH91" s="7"/>
      <c r="VI91" s="7"/>
      <c r="VJ91" s="7"/>
      <c r="VK91" s="7"/>
      <c r="VL91" s="7"/>
      <c r="VM91" s="7"/>
      <c r="VN91" s="7"/>
      <c r="VO91" s="7"/>
      <c r="VP91" s="7"/>
      <c r="VQ91" s="7"/>
      <c r="VR91" s="7"/>
      <c r="VS91" s="7"/>
      <c r="VT91" s="7"/>
      <c r="VU91" s="7"/>
      <c r="VV91" s="7"/>
      <c r="VW91" s="7"/>
      <c r="VX91" s="7"/>
      <c r="VY91" s="7"/>
      <c r="VZ91" s="7"/>
      <c r="WA91" s="7"/>
      <c r="WB91" s="7"/>
      <c r="WC91" s="7"/>
      <c r="WD91" s="7"/>
      <c r="WE91" s="7"/>
      <c r="WF91" s="7"/>
      <c r="WG91" s="7"/>
      <c r="WH91" s="7"/>
      <c r="WI91" s="7"/>
      <c r="WJ91" s="7"/>
      <c r="WK91" s="7"/>
      <c r="WL91" s="7"/>
      <c r="WM91" s="7"/>
      <c r="WN91" s="7"/>
      <c r="WO91" s="7"/>
      <c r="WP91" s="7"/>
      <c r="WQ91" s="7"/>
      <c r="WR91" s="7"/>
      <c r="WS91" s="7"/>
      <c r="WT91" s="7"/>
      <c r="WU91" s="7"/>
      <c r="WV91" s="7"/>
      <c r="WW91" s="7"/>
      <c r="WX91" s="7"/>
      <c r="WY91" s="7"/>
      <c r="WZ91" s="7"/>
      <c r="XA91" s="7"/>
      <c r="XB91" s="7"/>
      <c r="XC91" s="7"/>
      <c r="XD91" s="7"/>
      <c r="XE91" s="7"/>
      <c r="XF91" s="7"/>
      <c r="XG91" s="7"/>
      <c r="XH91" s="7"/>
      <c r="XI91" s="7"/>
      <c r="XJ91" s="7"/>
      <c r="XK91" s="7"/>
      <c r="XL91" s="7"/>
      <c r="XM91" s="7"/>
      <c r="XN91" s="7"/>
      <c r="XO91" s="7"/>
      <c r="XP91" s="7"/>
      <c r="XQ91" s="7"/>
      <c r="XR91" s="7"/>
      <c r="XS91" s="7"/>
      <c r="XT91" s="7"/>
      <c r="XU91" s="7"/>
      <c r="XV91" s="7"/>
      <c r="XW91" s="7"/>
      <c r="XX91" s="7"/>
      <c r="XY91" s="7"/>
      <c r="XZ91" s="7"/>
      <c r="YA91" s="7"/>
      <c r="YB91" s="7"/>
      <c r="YC91" s="7"/>
      <c r="YD91" s="7"/>
      <c r="YE91" s="7"/>
      <c r="YF91" s="7"/>
      <c r="YG91" s="7"/>
      <c r="YH91" s="7"/>
      <c r="YI91" s="7"/>
      <c r="YJ91" s="7"/>
      <c r="YK91" s="7"/>
      <c r="YL91" s="7"/>
      <c r="YM91" s="7"/>
      <c r="YN91" s="7"/>
      <c r="YO91" s="7"/>
      <c r="YP91" s="7"/>
      <c r="YQ91" s="7"/>
      <c r="YR91" s="7"/>
      <c r="YS91" s="7"/>
      <c r="YT91" s="7"/>
      <c r="YU91" s="7"/>
      <c r="YV91" s="7"/>
      <c r="YW91" s="7"/>
      <c r="YX91" s="7"/>
      <c r="YY91" s="7"/>
      <c r="YZ91" s="7"/>
      <c r="ZA91" s="7"/>
      <c r="ZB91" s="7"/>
      <c r="ZC91" s="7"/>
      <c r="ZD91" s="7"/>
      <c r="ZE91" s="7"/>
      <c r="ZF91" s="7"/>
      <c r="ZG91" s="7"/>
      <c r="ZH91" s="7"/>
      <c r="ZI91" s="7"/>
      <c r="ZJ91" s="7"/>
      <c r="ZK91" s="7"/>
      <c r="ZL91" s="7"/>
      <c r="ZM91" s="7"/>
      <c r="ZN91" s="7"/>
      <c r="ZO91" s="7"/>
      <c r="ZP91" s="7"/>
      <c r="ZQ91" s="7"/>
      <c r="ZR91" s="7"/>
      <c r="ZS91" s="7"/>
      <c r="ZT91" s="7"/>
      <c r="ZU91" s="7"/>
      <c r="ZV91" s="7"/>
      <c r="ZW91" s="7"/>
      <c r="ZX91" s="7"/>
      <c r="ZY91" s="7"/>
      <c r="ZZ91" s="7"/>
      <c r="AAA91" s="7"/>
      <c r="AAB91" s="7"/>
      <c r="AAC91" s="7"/>
      <c r="AAD91" s="7"/>
      <c r="AAE91" s="7"/>
      <c r="AAF91" s="7"/>
      <c r="AAG91" s="7"/>
      <c r="AAH91" s="7"/>
      <c r="AAI91" s="7"/>
      <c r="AAJ91" s="7"/>
      <c r="AAK91" s="7"/>
      <c r="AAL91" s="7"/>
      <c r="AAM91" s="7"/>
      <c r="AAN91" s="7"/>
      <c r="AAO91" s="7"/>
      <c r="AAP91" s="7"/>
      <c r="AAQ91" s="7"/>
      <c r="AAR91" s="7"/>
      <c r="AAS91" s="7"/>
      <c r="AAT91" s="7"/>
      <c r="AAU91" s="7"/>
      <c r="AAV91" s="7"/>
      <c r="AAW91" s="7"/>
      <c r="AAX91" s="7"/>
      <c r="AAY91" s="7"/>
      <c r="AAZ91" s="7"/>
      <c r="ABA91" s="7"/>
      <c r="ABB91" s="7"/>
      <c r="ABC91" s="7"/>
      <c r="ABD91" s="7"/>
      <c r="ABE91" s="7"/>
      <c r="ABF91" s="7"/>
      <c r="ABG91" s="7"/>
      <c r="ABH91" s="7"/>
      <c r="ABI91" s="7"/>
      <c r="ABJ91" s="7"/>
      <c r="ABK91" s="7"/>
      <c r="ABL91" s="7"/>
      <c r="ABM91" s="7"/>
      <c r="ABN91" s="7"/>
      <c r="ABO91" s="7"/>
      <c r="ABP91" s="7"/>
      <c r="ABQ91" s="7"/>
      <c r="ABR91" s="7"/>
      <c r="ABS91" s="7"/>
      <c r="ABT91" s="7"/>
      <c r="ABU91" s="7"/>
      <c r="ABV91" s="7"/>
      <c r="ABW91" s="7"/>
      <c r="ABX91" s="7"/>
      <c r="ABY91" s="7"/>
      <c r="ABZ91" s="7"/>
      <c r="ACA91" s="7"/>
      <c r="ACB91" s="7"/>
      <c r="ACC91" s="7"/>
      <c r="ACD91" s="7"/>
      <c r="ACE91" s="7"/>
      <c r="ACF91" s="7"/>
      <c r="ACG91" s="7"/>
      <c r="ACH91" s="7"/>
      <c r="ACI91" s="7"/>
      <c r="ACJ91" s="7"/>
      <c r="ACK91" s="7"/>
      <c r="ACL91" s="7"/>
      <c r="ACM91" s="7"/>
      <c r="ACN91" s="7"/>
      <c r="ACO91" s="7"/>
      <c r="ACP91" s="7"/>
      <c r="ACQ91" s="7"/>
      <c r="ACR91" s="7"/>
      <c r="ACS91" s="7"/>
      <c r="ACT91" s="7"/>
      <c r="ACU91" s="7"/>
      <c r="ACV91" s="7"/>
      <c r="ACW91" s="7"/>
      <c r="ACX91" s="7"/>
      <c r="ACY91" s="7"/>
      <c r="ACZ91" s="7"/>
      <c r="ADA91" s="7"/>
      <c r="ADB91" s="7"/>
      <c r="ADC91" s="7"/>
      <c r="ADD91" s="7"/>
      <c r="ADE91" s="7"/>
      <c r="ADF91" s="7"/>
      <c r="ADG91" s="7"/>
      <c r="ADH91" s="7"/>
      <c r="ADI91" s="7"/>
      <c r="ADJ91" s="7"/>
      <c r="ADK91" s="7"/>
      <c r="ADL91" s="7"/>
      <c r="ADM91" s="7"/>
      <c r="ADN91" s="7"/>
      <c r="ADO91" s="7"/>
      <c r="ADP91" s="7"/>
      <c r="ADQ91" s="7"/>
      <c r="ADR91" s="7"/>
      <c r="ADS91" s="7"/>
      <c r="ADT91" s="7"/>
      <c r="ADU91" s="7"/>
      <c r="ADV91" s="7"/>
      <c r="ADW91" s="7"/>
      <c r="ADX91" s="7"/>
      <c r="ADY91" s="7"/>
      <c r="ADZ91" s="7"/>
      <c r="AEA91" s="7"/>
      <c r="AEB91" s="7"/>
      <c r="AEC91" s="7"/>
      <c r="AED91" s="7"/>
      <c r="AEE91" s="7"/>
      <c r="AEF91" s="7"/>
      <c r="AEG91" s="7"/>
      <c r="AEH91" s="7"/>
      <c r="AEI91" s="7"/>
      <c r="AEJ91" s="7"/>
      <c r="AEK91" s="7"/>
      <c r="AEL91" s="7"/>
      <c r="AEM91" s="7"/>
      <c r="AEN91" s="7"/>
      <c r="AEO91" s="7"/>
      <c r="AEP91" s="7"/>
      <c r="AEQ91" s="7"/>
      <c r="AER91" s="7"/>
      <c r="AES91" s="7"/>
      <c r="AET91" s="7"/>
      <c r="AEU91" s="7"/>
      <c r="AEV91" s="7"/>
      <c r="AEW91" s="7"/>
      <c r="AEX91" s="7"/>
      <c r="AEY91" s="7"/>
      <c r="AEZ91" s="7"/>
      <c r="AFA91" s="7"/>
      <c r="AFB91" s="7"/>
      <c r="AFC91" s="7"/>
      <c r="AFD91" s="7"/>
      <c r="AFE91" s="7"/>
      <c r="AFF91" s="7"/>
      <c r="AFG91" s="7"/>
      <c r="AFH91" s="7"/>
      <c r="AFI91" s="7"/>
      <c r="AFJ91" s="7"/>
      <c r="AFK91" s="7"/>
      <c r="AFL91" s="7"/>
      <c r="AFM91" s="7"/>
      <c r="AFN91" s="7"/>
      <c r="AFO91" s="7"/>
      <c r="AFP91" s="7"/>
      <c r="AFQ91" s="7"/>
      <c r="AFR91" s="7"/>
      <c r="AFS91" s="7"/>
      <c r="AFT91" s="7"/>
      <c r="AFU91" s="7"/>
      <c r="AFV91" s="7"/>
      <c r="AFW91" s="7"/>
      <c r="AFX91" s="7"/>
      <c r="AFY91" s="7"/>
      <c r="AFZ91" s="7"/>
      <c r="AGA91" s="7"/>
      <c r="AGB91" s="7"/>
      <c r="AGC91" s="7"/>
      <c r="AGD91" s="7"/>
      <c r="AGE91" s="7"/>
      <c r="AGF91" s="7"/>
      <c r="AGG91" s="7"/>
      <c r="AGH91" s="7"/>
      <c r="AGI91" s="7"/>
      <c r="AGJ91" s="7"/>
      <c r="AGK91" s="7"/>
      <c r="AGL91" s="7"/>
      <c r="AGM91" s="7"/>
      <c r="AGN91" s="7"/>
      <c r="AGO91" s="7"/>
      <c r="AGP91" s="7"/>
      <c r="AGQ91" s="7"/>
      <c r="AGR91" s="7"/>
      <c r="AGS91" s="7"/>
      <c r="AGT91" s="7"/>
      <c r="AGU91" s="7"/>
      <c r="AGV91" s="7"/>
      <c r="AGW91" s="7"/>
      <c r="AGX91" s="7"/>
      <c r="AGY91" s="7"/>
      <c r="AGZ91" s="7"/>
      <c r="AHA91" s="7"/>
      <c r="AHB91" s="7"/>
      <c r="AHC91" s="7"/>
      <c r="AHD91" s="7"/>
      <c r="AHE91" s="7"/>
      <c r="AHF91" s="7"/>
      <c r="AHG91" s="7"/>
      <c r="AHH91" s="7"/>
      <c r="AHI91" s="7"/>
      <c r="AHJ91" s="7"/>
      <c r="AHK91" s="7"/>
      <c r="AHL91" s="7"/>
      <c r="AHM91" s="7"/>
      <c r="AHN91" s="7"/>
      <c r="AHO91" s="7"/>
      <c r="AHP91" s="7"/>
      <c r="AHQ91" s="7"/>
      <c r="AHR91" s="7"/>
      <c r="AHS91" s="7"/>
      <c r="AHT91" s="7"/>
      <c r="AHU91" s="7"/>
      <c r="AHV91" s="7"/>
      <c r="AHW91" s="7"/>
      <c r="AHX91" s="7"/>
      <c r="AHY91" s="7"/>
      <c r="AHZ91" s="7"/>
      <c r="AIA91" s="7"/>
      <c r="AIB91" s="7"/>
      <c r="AIC91" s="7"/>
      <c r="AID91" s="7"/>
      <c r="AIE91" s="7"/>
      <c r="AIF91" s="7"/>
      <c r="AIG91" s="7"/>
      <c r="AIH91" s="7"/>
      <c r="AII91" s="7"/>
      <c r="AIJ91" s="7"/>
      <c r="AIK91" s="7"/>
      <c r="AIL91" s="7"/>
      <c r="AIM91" s="7"/>
      <c r="AIN91" s="7"/>
      <c r="AIO91" s="7"/>
      <c r="AIP91" s="7"/>
      <c r="AIQ91" s="7"/>
      <c r="AIR91" s="7"/>
      <c r="AIS91" s="7"/>
      <c r="AIT91" s="7"/>
      <c r="AIU91" s="7"/>
      <c r="AIV91" s="7"/>
      <c r="AIW91" s="7"/>
      <c r="AIX91" s="7"/>
      <c r="AIY91" s="7"/>
      <c r="AIZ91" s="7"/>
      <c r="AJA91" s="7"/>
      <c r="AJB91" s="7"/>
      <c r="AJC91" s="7"/>
      <c r="AJD91" s="7"/>
      <c r="AJE91" s="7"/>
      <c r="AJF91" s="7"/>
      <c r="AJG91" s="7"/>
      <c r="AJH91" s="7"/>
      <c r="AJI91" s="7"/>
      <c r="AJJ91" s="7"/>
      <c r="AJK91" s="7"/>
      <c r="AJL91" s="7"/>
      <c r="AJM91" s="7"/>
      <c r="AJN91" s="7"/>
      <c r="AJO91" s="7"/>
      <c r="AJP91" s="7"/>
      <c r="AJQ91" s="7"/>
      <c r="AJR91" s="7"/>
      <c r="AJS91" s="7"/>
      <c r="AJT91" s="7"/>
      <c r="AJU91" s="7"/>
      <c r="AJV91" s="7"/>
      <c r="AJW91" s="7"/>
      <c r="AJX91" s="7"/>
      <c r="AJY91" s="7"/>
      <c r="AJZ91" s="7"/>
      <c r="AKA91" s="7"/>
      <c r="AKB91" s="7"/>
      <c r="AKC91" s="7"/>
      <c r="AKD91" s="7"/>
      <c r="AKE91" s="7"/>
      <c r="AKF91" s="7"/>
      <c r="AKG91" s="7"/>
      <c r="AKH91" s="7"/>
      <c r="AKI91" s="7"/>
      <c r="AKJ91" s="7"/>
      <c r="AKK91" s="7"/>
      <c r="AKL91" s="7"/>
      <c r="AKM91" s="7"/>
      <c r="AKN91" s="7"/>
      <c r="AKO91" s="7"/>
      <c r="AKP91" s="7"/>
      <c r="AKQ91" s="7"/>
      <c r="AKR91" s="7"/>
      <c r="AKS91" s="7"/>
      <c r="AKT91" s="7"/>
      <c r="AKU91" s="7"/>
      <c r="AKV91" s="7"/>
      <c r="AKW91" s="7"/>
      <c r="AKX91" s="7"/>
      <c r="AKY91" s="7"/>
      <c r="AKZ91" s="7"/>
      <c r="ALA91" s="7"/>
      <c r="ALB91" s="7"/>
      <c r="ALC91" s="7"/>
      <c r="ALD91" s="7"/>
      <c r="ALE91" s="7"/>
      <c r="ALF91" s="7"/>
      <c r="ALG91" s="7"/>
      <c r="ALH91" s="7"/>
      <c r="ALI91" s="7"/>
      <c r="ALJ91" s="7"/>
      <c r="ALK91" s="7"/>
      <c r="ALL91" s="7"/>
      <c r="ALM91" s="7"/>
      <c r="ALN91" s="7"/>
      <c r="ALO91" s="7"/>
      <c r="ALP91" s="7"/>
      <c r="ALQ91" s="7"/>
      <c r="ALR91" s="7"/>
      <c r="ALS91" s="7"/>
      <c r="ALT91" s="7"/>
      <c r="ALU91" s="7"/>
      <c r="ALV91" s="7"/>
      <c r="ALW91" s="7"/>
      <c r="ALX91" s="7"/>
      <c r="ALY91" s="7"/>
      <c r="ALZ91" s="7"/>
      <c r="AMA91" s="7"/>
      <c r="AMB91" s="7"/>
      <c r="AMC91" s="7"/>
      <c r="AMD91" s="7"/>
    </row>
    <row r="92" spans="1:1018" x14ac:dyDescent="0.25">
      <c r="A92" s="11" t="s">
        <v>75</v>
      </c>
      <c r="B92" s="13" t="s">
        <v>21</v>
      </c>
      <c r="C92" s="9">
        <v>1.02</v>
      </c>
      <c r="D92" s="9">
        <v>1.22</v>
      </c>
      <c r="E92" s="5" t="s">
        <v>257</v>
      </c>
      <c r="F92" s="9">
        <v>0.63400000000000001</v>
      </c>
      <c r="G92" s="21" t="s">
        <v>10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  <c r="IW92" s="7"/>
      <c r="IX92" s="7"/>
      <c r="IY92" s="7"/>
      <c r="IZ92" s="7"/>
      <c r="JA92" s="7"/>
      <c r="JB92" s="7"/>
      <c r="JC92" s="7"/>
      <c r="JD92" s="7"/>
      <c r="JE92" s="7"/>
      <c r="JF92" s="7"/>
      <c r="JG92" s="7"/>
      <c r="JH92" s="7"/>
      <c r="JI92" s="7"/>
      <c r="JJ92" s="7"/>
      <c r="JK92" s="7"/>
      <c r="JL92" s="7"/>
      <c r="JM92" s="7"/>
      <c r="JN92" s="7"/>
      <c r="JO92" s="7"/>
      <c r="JP92" s="7"/>
      <c r="JQ92" s="7"/>
      <c r="JR92" s="7"/>
      <c r="JS92" s="7"/>
      <c r="JT92" s="7"/>
      <c r="JU92" s="7"/>
      <c r="JV92" s="7"/>
      <c r="JW92" s="7"/>
      <c r="JX92" s="7"/>
      <c r="JY92" s="7"/>
      <c r="JZ92" s="7"/>
      <c r="KA92" s="7"/>
      <c r="KB92" s="7"/>
      <c r="KC92" s="7"/>
      <c r="KD92" s="7"/>
      <c r="KE92" s="7"/>
      <c r="KF92" s="7"/>
      <c r="KG92" s="7"/>
      <c r="KH92" s="7"/>
      <c r="KI92" s="7"/>
      <c r="KJ92" s="7"/>
      <c r="KK92" s="7"/>
      <c r="KL92" s="7"/>
      <c r="KM92" s="7"/>
      <c r="KN92" s="7"/>
      <c r="KO92" s="7"/>
      <c r="KP92" s="7"/>
      <c r="KQ92" s="7"/>
      <c r="KR92" s="7"/>
      <c r="KS92" s="7"/>
      <c r="KT92" s="7"/>
      <c r="KU92" s="7"/>
      <c r="KV92" s="7"/>
      <c r="KW92" s="7"/>
      <c r="KX92" s="7"/>
      <c r="KY92" s="7"/>
      <c r="KZ92" s="7"/>
      <c r="LA92" s="7"/>
      <c r="LB92" s="7"/>
      <c r="LC92" s="7"/>
      <c r="LD92" s="7"/>
      <c r="LE92" s="7"/>
      <c r="LF92" s="7"/>
      <c r="LG92" s="7"/>
      <c r="LH92" s="7"/>
      <c r="LI92" s="7"/>
      <c r="LJ92" s="7"/>
      <c r="LK92" s="7"/>
      <c r="LL92" s="7"/>
      <c r="LM92" s="7"/>
      <c r="LN92" s="7"/>
      <c r="LO92" s="7"/>
      <c r="LP92" s="7"/>
      <c r="LQ92" s="7"/>
      <c r="LR92" s="7"/>
      <c r="LS92" s="7"/>
      <c r="LT92" s="7"/>
      <c r="LU92" s="7"/>
      <c r="LV92" s="7"/>
      <c r="LW92" s="7"/>
      <c r="LX92" s="7"/>
      <c r="LY92" s="7"/>
      <c r="LZ92" s="7"/>
      <c r="MA92" s="7"/>
      <c r="MB92" s="7"/>
      <c r="MC92" s="7"/>
      <c r="MD92" s="7"/>
      <c r="ME92" s="7"/>
      <c r="MF92" s="7"/>
      <c r="MG92" s="7"/>
      <c r="MH92" s="7"/>
      <c r="MI92" s="7"/>
      <c r="MJ92" s="7"/>
      <c r="MK92" s="7"/>
      <c r="ML92" s="7"/>
      <c r="MM92" s="7"/>
      <c r="MN92" s="7"/>
      <c r="MO92" s="7"/>
      <c r="MP92" s="7"/>
      <c r="MQ92" s="7"/>
      <c r="MR92" s="7"/>
      <c r="MS92" s="7"/>
      <c r="MT92" s="7"/>
      <c r="MU92" s="7"/>
      <c r="MV92" s="7"/>
      <c r="MW92" s="7"/>
      <c r="MX92" s="7"/>
      <c r="MY92" s="7"/>
      <c r="MZ92" s="7"/>
      <c r="NA92" s="7"/>
      <c r="NB92" s="7"/>
      <c r="NC92" s="7"/>
      <c r="ND92" s="7"/>
      <c r="NE92" s="7"/>
      <c r="NF92" s="7"/>
      <c r="NG92" s="7"/>
      <c r="NH92" s="7"/>
      <c r="NI92" s="7"/>
      <c r="NJ92" s="7"/>
      <c r="NK92" s="7"/>
      <c r="NL92" s="7"/>
      <c r="NM92" s="7"/>
      <c r="NN92" s="7"/>
      <c r="NO92" s="7"/>
      <c r="NP92" s="7"/>
      <c r="NQ92" s="7"/>
      <c r="NR92" s="7"/>
      <c r="NS92" s="7"/>
      <c r="NT92" s="7"/>
      <c r="NU92" s="7"/>
      <c r="NV92" s="7"/>
      <c r="NW92" s="7"/>
      <c r="NX92" s="7"/>
      <c r="NY92" s="7"/>
      <c r="NZ92" s="7"/>
      <c r="OA92" s="7"/>
      <c r="OB92" s="7"/>
      <c r="OC92" s="7"/>
      <c r="OD92" s="7"/>
      <c r="OE92" s="7"/>
      <c r="OF92" s="7"/>
      <c r="OG92" s="7"/>
      <c r="OH92" s="7"/>
      <c r="OI92" s="7"/>
      <c r="OJ92" s="7"/>
      <c r="OK92" s="7"/>
      <c r="OL92" s="7"/>
      <c r="OM92" s="7"/>
      <c r="ON92" s="7"/>
      <c r="OO92" s="7"/>
      <c r="OP92" s="7"/>
      <c r="OQ92" s="7"/>
      <c r="OR92" s="7"/>
      <c r="OS92" s="7"/>
      <c r="OT92" s="7"/>
      <c r="OU92" s="7"/>
      <c r="OV92" s="7"/>
      <c r="OW92" s="7"/>
      <c r="OX92" s="7"/>
      <c r="OY92" s="7"/>
      <c r="OZ92" s="7"/>
      <c r="PA92" s="7"/>
      <c r="PB92" s="7"/>
      <c r="PC92" s="7"/>
      <c r="PD92" s="7"/>
      <c r="PE92" s="7"/>
      <c r="PF92" s="7"/>
      <c r="PG92" s="7"/>
      <c r="PH92" s="7"/>
      <c r="PI92" s="7"/>
      <c r="PJ92" s="7"/>
      <c r="PK92" s="7"/>
      <c r="PL92" s="7"/>
      <c r="PM92" s="7"/>
      <c r="PN92" s="7"/>
      <c r="PO92" s="7"/>
      <c r="PP92" s="7"/>
      <c r="PQ92" s="7"/>
      <c r="PR92" s="7"/>
      <c r="PS92" s="7"/>
      <c r="PT92" s="7"/>
      <c r="PU92" s="7"/>
      <c r="PV92" s="7"/>
      <c r="PW92" s="7"/>
      <c r="PX92" s="7"/>
      <c r="PY92" s="7"/>
      <c r="PZ92" s="7"/>
      <c r="QA92" s="7"/>
      <c r="QB92" s="7"/>
      <c r="QC92" s="7"/>
      <c r="QD92" s="7"/>
      <c r="QE92" s="7"/>
      <c r="QF92" s="7"/>
      <c r="QG92" s="7"/>
      <c r="QH92" s="7"/>
      <c r="QI92" s="7"/>
      <c r="QJ92" s="7"/>
      <c r="QK92" s="7"/>
      <c r="QL92" s="7"/>
      <c r="QM92" s="7"/>
      <c r="QN92" s="7"/>
      <c r="QO92" s="7"/>
      <c r="QP92" s="7"/>
      <c r="QQ92" s="7"/>
      <c r="QR92" s="7"/>
      <c r="QS92" s="7"/>
      <c r="QT92" s="7"/>
      <c r="QU92" s="7"/>
      <c r="QV92" s="7"/>
      <c r="QW92" s="7"/>
      <c r="QX92" s="7"/>
      <c r="QY92" s="7"/>
      <c r="QZ92" s="7"/>
      <c r="RA92" s="7"/>
      <c r="RB92" s="7"/>
      <c r="RC92" s="7"/>
      <c r="RD92" s="7"/>
      <c r="RE92" s="7"/>
      <c r="RF92" s="7"/>
      <c r="RG92" s="7"/>
      <c r="RH92" s="7"/>
      <c r="RI92" s="7"/>
      <c r="RJ92" s="7"/>
      <c r="RK92" s="7"/>
      <c r="RL92" s="7"/>
      <c r="RM92" s="7"/>
      <c r="RN92" s="7"/>
      <c r="RO92" s="7"/>
      <c r="RP92" s="7"/>
      <c r="RQ92" s="7"/>
      <c r="RR92" s="7"/>
      <c r="RS92" s="7"/>
      <c r="RT92" s="7"/>
      <c r="RU92" s="7"/>
      <c r="RV92" s="7"/>
      <c r="RW92" s="7"/>
      <c r="RX92" s="7"/>
      <c r="RY92" s="7"/>
      <c r="RZ92" s="7"/>
      <c r="SA92" s="7"/>
      <c r="SB92" s="7"/>
      <c r="SC92" s="7"/>
      <c r="SD92" s="7"/>
      <c r="SE92" s="7"/>
      <c r="SF92" s="7"/>
      <c r="SG92" s="7"/>
      <c r="SH92" s="7"/>
      <c r="SI92" s="7"/>
      <c r="SJ92" s="7"/>
      <c r="SK92" s="7"/>
      <c r="SL92" s="7"/>
      <c r="SM92" s="7"/>
      <c r="SN92" s="7"/>
      <c r="SO92" s="7"/>
      <c r="SP92" s="7"/>
      <c r="SQ92" s="7"/>
      <c r="SR92" s="7"/>
      <c r="SS92" s="7"/>
      <c r="ST92" s="7"/>
      <c r="SU92" s="7"/>
      <c r="SV92" s="7"/>
      <c r="SW92" s="7"/>
      <c r="SX92" s="7"/>
      <c r="SY92" s="7"/>
      <c r="SZ92" s="7"/>
      <c r="TA92" s="7"/>
      <c r="TB92" s="7"/>
      <c r="TC92" s="7"/>
      <c r="TD92" s="7"/>
      <c r="TE92" s="7"/>
      <c r="TF92" s="7"/>
      <c r="TG92" s="7"/>
      <c r="TH92" s="7"/>
      <c r="TI92" s="7"/>
      <c r="TJ92" s="7"/>
      <c r="TK92" s="7"/>
      <c r="TL92" s="7"/>
      <c r="TM92" s="7"/>
      <c r="TN92" s="7"/>
      <c r="TO92" s="7"/>
      <c r="TP92" s="7"/>
      <c r="TQ92" s="7"/>
      <c r="TR92" s="7"/>
      <c r="TS92" s="7"/>
      <c r="TT92" s="7"/>
      <c r="TU92" s="7"/>
      <c r="TV92" s="7"/>
      <c r="TW92" s="7"/>
      <c r="TX92" s="7"/>
      <c r="TY92" s="7"/>
      <c r="TZ92" s="7"/>
      <c r="UA92" s="7"/>
      <c r="UB92" s="7"/>
      <c r="UC92" s="7"/>
      <c r="UD92" s="7"/>
      <c r="UE92" s="7"/>
      <c r="UF92" s="7"/>
      <c r="UG92" s="7"/>
      <c r="UH92" s="7"/>
      <c r="UI92" s="7"/>
      <c r="UJ92" s="7"/>
      <c r="UK92" s="7"/>
      <c r="UL92" s="7"/>
      <c r="UM92" s="7"/>
      <c r="UN92" s="7"/>
      <c r="UO92" s="7"/>
      <c r="UP92" s="7"/>
      <c r="UQ92" s="7"/>
      <c r="UR92" s="7"/>
      <c r="US92" s="7"/>
      <c r="UT92" s="7"/>
      <c r="UU92" s="7"/>
      <c r="UV92" s="7"/>
      <c r="UW92" s="7"/>
      <c r="UX92" s="7"/>
      <c r="UY92" s="7"/>
      <c r="UZ92" s="7"/>
      <c r="VA92" s="7"/>
      <c r="VB92" s="7"/>
      <c r="VC92" s="7"/>
      <c r="VD92" s="7"/>
      <c r="VE92" s="7"/>
      <c r="VF92" s="7"/>
      <c r="VG92" s="7"/>
      <c r="VH92" s="7"/>
      <c r="VI92" s="7"/>
      <c r="VJ92" s="7"/>
      <c r="VK92" s="7"/>
      <c r="VL92" s="7"/>
      <c r="VM92" s="7"/>
      <c r="VN92" s="7"/>
      <c r="VO92" s="7"/>
      <c r="VP92" s="7"/>
      <c r="VQ92" s="7"/>
      <c r="VR92" s="7"/>
      <c r="VS92" s="7"/>
      <c r="VT92" s="7"/>
      <c r="VU92" s="7"/>
      <c r="VV92" s="7"/>
      <c r="VW92" s="7"/>
      <c r="VX92" s="7"/>
      <c r="VY92" s="7"/>
      <c r="VZ92" s="7"/>
      <c r="WA92" s="7"/>
      <c r="WB92" s="7"/>
      <c r="WC92" s="7"/>
      <c r="WD92" s="7"/>
      <c r="WE92" s="7"/>
      <c r="WF92" s="7"/>
      <c r="WG92" s="7"/>
      <c r="WH92" s="7"/>
      <c r="WI92" s="7"/>
      <c r="WJ92" s="7"/>
      <c r="WK92" s="7"/>
      <c r="WL92" s="7"/>
      <c r="WM92" s="7"/>
      <c r="WN92" s="7"/>
      <c r="WO92" s="7"/>
      <c r="WP92" s="7"/>
      <c r="WQ92" s="7"/>
      <c r="WR92" s="7"/>
      <c r="WS92" s="7"/>
      <c r="WT92" s="7"/>
      <c r="WU92" s="7"/>
      <c r="WV92" s="7"/>
      <c r="WW92" s="7"/>
      <c r="WX92" s="7"/>
      <c r="WY92" s="7"/>
      <c r="WZ92" s="7"/>
      <c r="XA92" s="7"/>
      <c r="XB92" s="7"/>
      <c r="XC92" s="7"/>
      <c r="XD92" s="7"/>
      <c r="XE92" s="7"/>
      <c r="XF92" s="7"/>
      <c r="XG92" s="7"/>
      <c r="XH92" s="7"/>
      <c r="XI92" s="7"/>
      <c r="XJ92" s="7"/>
      <c r="XK92" s="7"/>
      <c r="XL92" s="7"/>
      <c r="XM92" s="7"/>
      <c r="XN92" s="7"/>
      <c r="XO92" s="7"/>
      <c r="XP92" s="7"/>
      <c r="XQ92" s="7"/>
      <c r="XR92" s="7"/>
      <c r="XS92" s="7"/>
      <c r="XT92" s="7"/>
      <c r="XU92" s="7"/>
      <c r="XV92" s="7"/>
      <c r="XW92" s="7"/>
      <c r="XX92" s="7"/>
      <c r="XY92" s="7"/>
      <c r="XZ92" s="7"/>
      <c r="YA92" s="7"/>
      <c r="YB92" s="7"/>
      <c r="YC92" s="7"/>
      <c r="YD92" s="7"/>
      <c r="YE92" s="7"/>
      <c r="YF92" s="7"/>
      <c r="YG92" s="7"/>
      <c r="YH92" s="7"/>
      <c r="YI92" s="7"/>
      <c r="YJ92" s="7"/>
      <c r="YK92" s="7"/>
      <c r="YL92" s="7"/>
      <c r="YM92" s="7"/>
      <c r="YN92" s="7"/>
      <c r="YO92" s="7"/>
      <c r="YP92" s="7"/>
      <c r="YQ92" s="7"/>
      <c r="YR92" s="7"/>
      <c r="YS92" s="7"/>
      <c r="YT92" s="7"/>
      <c r="YU92" s="7"/>
      <c r="YV92" s="7"/>
      <c r="YW92" s="7"/>
      <c r="YX92" s="7"/>
      <c r="YY92" s="7"/>
      <c r="YZ92" s="7"/>
      <c r="ZA92" s="7"/>
      <c r="ZB92" s="7"/>
      <c r="ZC92" s="7"/>
      <c r="ZD92" s="7"/>
      <c r="ZE92" s="7"/>
      <c r="ZF92" s="7"/>
      <c r="ZG92" s="7"/>
      <c r="ZH92" s="7"/>
      <c r="ZI92" s="7"/>
      <c r="ZJ92" s="7"/>
      <c r="ZK92" s="7"/>
      <c r="ZL92" s="7"/>
      <c r="ZM92" s="7"/>
      <c r="ZN92" s="7"/>
      <c r="ZO92" s="7"/>
      <c r="ZP92" s="7"/>
      <c r="ZQ92" s="7"/>
      <c r="ZR92" s="7"/>
      <c r="ZS92" s="7"/>
      <c r="ZT92" s="7"/>
      <c r="ZU92" s="7"/>
      <c r="ZV92" s="7"/>
      <c r="ZW92" s="7"/>
      <c r="ZX92" s="7"/>
      <c r="ZY92" s="7"/>
      <c r="ZZ92" s="7"/>
      <c r="AAA92" s="7"/>
      <c r="AAB92" s="7"/>
      <c r="AAC92" s="7"/>
      <c r="AAD92" s="7"/>
      <c r="AAE92" s="7"/>
      <c r="AAF92" s="7"/>
      <c r="AAG92" s="7"/>
      <c r="AAH92" s="7"/>
      <c r="AAI92" s="7"/>
      <c r="AAJ92" s="7"/>
      <c r="AAK92" s="7"/>
      <c r="AAL92" s="7"/>
      <c r="AAM92" s="7"/>
      <c r="AAN92" s="7"/>
      <c r="AAO92" s="7"/>
      <c r="AAP92" s="7"/>
      <c r="AAQ92" s="7"/>
      <c r="AAR92" s="7"/>
      <c r="AAS92" s="7"/>
      <c r="AAT92" s="7"/>
      <c r="AAU92" s="7"/>
      <c r="AAV92" s="7"/>
      <c r="AAW92" s="7"/>
      <c r="AAX92" s="7"/>
      <c r="AAY92" s="7"/>
      <c r="AAZ92" s="7"/>
      <c r="ABA92" s="7"/>
      <c r="ABB92" s="7"/>
      <c r="ABC92" s="7"/>
      <c r="ABD92" s="7"/>
      <c r="ABE92" s="7"/>
      <c r="ABF92" s="7"/>
      <c r="ABG92" s="7"/>
      <c r="ABH92" s="7"/>
      <c r="ABI92" s="7"/>
      <c r="ABJ92" s="7"/>
      <c r="ABK92" s="7"/>
      <c r="ABL92" s="7"/>
      <c r="ABM92" s="7"/>
      <c r="ABN92" s="7"/>
      <c r="ABO92" s="7"/>
      <c r="ABP92" s="7"/>
      <c r="ABQ92" s="7"/>
      <c r="ABR92" s="7"/>
      <c r="ABS92" s="7"/>
      <c r="ABT92" s="7"/>
      <c r="ABU92" s="7"/>
      <c r="ABV92" s="7"/>
      <c r="ABW92" s="7"/>
      <c r="ABX92" s="7"/>
      <c r="ABY92" s="7"/>
      <c r="ABZ92" s="7"/>
      <c r="ACA92" s="7"/>
      <c r="ACB92" s="7"/>
      <c r="ACC92" s="7"/>
      <c r="ACD92" s="7"/>
      <c r="ACE92" s="7"/>
      <c r="ACF92" s="7"/>
      <c r="ACG92" s="7"/>
      <c r="ACH92" s="7"/>
      <c r="ACI92" s="7"/>
      <c r="ACJ92" s="7"/>
      <c r="ACK92" s="7"/>
      <c r="ACL92" s="7"/>
      <c r="ACM92" s="7"/>
      <c r="ACN92" s="7"/>
      <c r="ACO92" s="7"/>
      <c r="ACP92" s="7"/>
      <c r="ACQ92" s="7"/>
      <c r="ACR92" s="7"/>
      <c r="ACS92" s="7"/>
      <c r="ACT92" s="7"/>
      <c r="ACU92" s="7"/>
      <c r="ACV92" s="7"/>
      <c r="ACW92" s="7"/>
      <c r="ACX92" s="7"/>
      <c r="ACY92" s="7"/>
      <c r="ACZ92" s="7"/>
      <c r="ADA92" s="7"/>
      <c r="ADB92" s="7"/>
      <c r="ADC92" s="7"/>
      <c r="ADD92" s="7"/>
      <c r="ADE92" s="7"/>
      <c r="ADF92" s="7"/>
      <c r="ADG92" s="7"/>
      <c r="ADH92" s="7"/>
      <c r="ADI92" s="7"/>
      <c r="ADJ92" s="7"/>
      <c r="ADK92" s="7"/>
      <c r="ADL92" s="7"/>
      <c r="ADM92" s="7"/>
      <c r="ADN92" s="7"/>
      <c r="ADO92" s="7"/>
      <c r="ADP92" s="7"/>
      <c r="ADQ92" s="7"/>
      <c r="ADR92" s="7"/>
      <c r="ADS92" s="7"/>
      <c r="ADT92" s="7"/>
      <c r="ADU92" s="7"/>
      <c r="ADV92" s="7"/>
      <c r="ADW92" s="7"/>
      <c r="ADX92" s="7"/>
      <c r="ADY92" s="7"/>
      <c r="ADZ92" s="7"/>
      <c r="AEA92" s="7"/>
      <c r="AEB92" s="7"/>
      <c r="AEC92" s="7"/>
      <c r="AED92" s="7"/>
      <c r="AEE92" s="7"/>
      <c r="AEF92" s="7"/>
      <c r="AEG92" s="7"/>
      <c r="AEH92" s="7"/>
      <c r="AEI92" s="7"/>
      <c r="AEJ92" s="7"/>
      <c r="AEK92" s="7"/>
      <c r="AEL92" s="7"/>
      <c r="AEM92" s="7"/>
      <c r="AEN92" s="7"/>
      <c r="AEO92" s="7"/>
      <c r="AEP92" s="7"/>
      <c r="AEQ92" s="7"/>
      <c r="AER92" s="7"/>
      <c r="AES92" s="7"/>
      <c r="AET92" s="7"/>
      <c r="AEU92" s="7"/>
      <c r="AEV92" s="7"/>
      <c r="AEW92" s="7"/>
      <c r="AEX92" s="7"/>
      <c r="AEY92" s="7"/>
      <c r="AEZ92" s="7"/>
      <c r="AFA92" s="7"/>
      <c r="AFB92" s="7"/>
      <c r="AFC92" s="7"/>
      <c r="AFD92" s="7"/>
      <c r="AFE92" s="7"/>
      <c r="AFF92" s="7"/>
      <c r="AFG92" s="7"/>
      <c r="AFH92" s="7"/>
      <c r="AFI92" s="7"/>
      <c r="AFJ92" s="7"/>
      <c r="AFK92" s="7"/>
      <c r="AFL92" s="7"/>
      <c r="AFM92" s="7"/>
      <c r="AFN92" s="7"/>
      <c r="AFO92" s="7"/>
      <c r="AFP92" s="7"/>
      <c r="AFQ92" s="7"/>
      <c r="AFR92" s="7"/>
      <c r="AFS92" s="7"/>
      <c r="AFT92" s="7"/>
      <c r="AFU92" s="7"/>
      <c r="AFV92" s="7"/>
      <c r="AFW92" s="7"/>
      <c r="AFX92" s="7"/>
      <c r="AFY92" s="7"/>
      <c r="AFZ92" s="7"/>
      <c r="AGA92" s="7"/>
      <c r="AGB92" s="7"/>
      <c r="AGC92" s="7"/>
      <c r="AGD92" s="7"/>
      <c r="AGE92" s="7"/>
      <c r="AGF92" s="7"/>
      <c r="AGG92" s="7"/>
      <c r="AGH92" s="7"/>
      <c r="AGI92" s="7"/>
      <c r="AGJ92" s="7"/>
      <c r="AGK92" s="7"/>
      <c r="AGL92" s="7"/>
      <c r="AGM92" s="7"/>
      <c r="AGN92" s="7"/>
      <c r="AGO92" s="7"/>
      <c r="AGP92" s="7"/>
      <c r="AGQ92" s="7"/>
      <c r="AGR92" s="7"/>
      <c r="AGS92" s="7"/>
      <c r="AGT92" s="7"/>
      <c r="AGU92" s="7"/>
      <c r="AGV92" s="7"/>
      <c r="AGW92" s="7"/>
      <c r="AGX92" s="7"/>
      <c r="AGY92" s="7"/>
      <c r="AGZ92" s="7"/>
      <c r="AHA92" s="7"/>
      <c r="AHB92" s="7"/>
      <c r="AHC92" s="7"/>
      <c r="AHD92" s="7"/>
      <c r="AHE92" s="7"/>
      <c r="AHF92" s="7"/>
      <c r="AHG92" s="7"/>
      <c r="AHH92" s="7"/>
      <c r="AHI92" s="7"/>
      <c r="AHJ92" s="7"/>
      <c r="AHK92" s="7"/>
      <c r="AHL92" s="7"/>
      <c r="AHM92" s="7"/>
      <c r="AHN92" s="7"/>
      <c r="AHO92" s="7"/>
      <c r="AHP92" s="7"/>
      <c r="AHQ92" s="7"/>
      <c r="AHR92" s="7"/>
      <c r="AHS92" s="7"/>
      <c r="AHT92" s="7"/>
      <c r="AHU92" s="7"/>
      <c r="AHV92" s="7"/>
      <c r="AHW92" s="7"/>
      <c r="AHX92" s="7"/>
      <c r="AHY92" s="7"/>
      <c r="AHZ92" s="7"/>
      <c r="AIA92" s="7"/>
      <c r="AIB92" s="7"/>
      <c r="AIC92" s="7"/>
      <c r="AID92" s="7"/>
      <c r="AIE92" s="7"/>
      <c r="AIF92" s="7"/>
      <c r="AIG92" s="7"/>
      <c r="AIH92" s="7"/>
      <c r="AII92" s="7"/>
      <c r="AIJ92" s="7"/>
      <c r="AIK92" s="7"/>
      <c r="AIL92" s="7"/>
      <c r="AIM92" s="7"/>
      <c r="AIN92" s="7"/>
      <c r="AIO92" s="7"/>
      <c r="AIP92" s="7"/>
      <c r="AIQ92" s="7"/>
      <c r="AIR92" s="7"/>
      <c r="AIS92" s="7"/>
      <c r="AIT92" s="7"/>
      <c r="AIU92" s="7"/>
      <c r="AIV92" s="7"/>
      <c r="AIW92" s="7"/>
      <c r="AIX92" s="7"/>
      <c r="AIY92" s="7"/>
      <c r="AIZ92" s="7"/>
      <c r="AJA92" s="7"/>
      <c r="AJB92" s="7"/>
      <c r="AJC92" s="7"/>
      <c r="AJD92" s="7"/>
      <c r="AJE92" s="7"/>
      <c r="AJF92" s="7"/>
      <c r="AJG92" s="7"/>
      <c r="AJH92" s="7"/>
      <c r="AJI92" s="7"/>
      <c r="AJJ92" s="7"/>
      <c r="AJK92" s="7"/>
      <c r="AJL92" s="7"/>
      <c r="AJM92" s="7"/>
      <c r="AJN92" s="7"/>
      <c r="AJO92" s="7"/>
      <c r="AJP92" s="7"/>
      <c r="AJQ92" s="7"/>
      <c r="AJR92" s="7"/>
      <c r="AJS92" s="7"/>
      <c r="AJT92" s="7"/>
      <c r="AJU92" s="7"/>
      <c r="AJV92" s="7"/>
      <c r="AJW92" s="7"/>
      <c r="AJX92" s="7"/>
      <c r="AJY92" s="7"/>
      <c r="AJZ92" s="7"/>
      <c r="AKA92" s="7"/>
      <c r="AKB92" s="7"/>
      <c r="AKC92" s="7"/>
      <c r="AKD92" s="7"/>
      <c r="AKE92" s="7"/>
      <c r="AKF92" s="7"/>
      <c r="AKG92" s="7"/>
      <c r="AKH92" s="7"/>
      <c r="AKI92" s="7"/>
      <c r="AKJ92" s="7"/>
      <c r="AKK92" s="7"/>
      <c r="AKL92" s="7"/>
      <c r="AKM92" s="7"/>
      <c r="AKN92" s="7"/>
      <c r="AKO92" s="7"/>
      <c r="AKP92" s="7"/>
      <c r="AKQ92" s="7"/>
      <c r="AKR92" s="7"/>
      <c r="AKS92" s="7"/>
      <c r="AKT92" s="7"/>
      <c r="AKU92" s="7"/>
      <c r="AKV92" s="7"/>
      <c r="AKW92" s="7"/>
      <c r="AKX92" s="7"/>
      <c r="AKY92" s="7"/>
      <c r="AKZ92" s="7"/>
      <c r="ALA92" s="7"/>
      <c r="ALB92" s="7"/>
      <c r="ALC92" s="7"/>
      <c r="ALD92" s="7"/>
      <c r="ALE92" s="7"/>
      <c r="ALF92" s="7"/>
      <c r="ALG92" s="7"/>
      <c r="ALH92" s="7"/>
      <c r="ALI92" s="7"/>
      <c r="ALJ92" s="7"/>
      <c r="ALK92" s="7"/>
      <c r="ALL92" s="7"/>
      <c r="ALM92" s="7"/>
      <c r="ALN92" s="7"/>
      <c r="ALO92" s="7"/>
      <c r="ALP92" s="7"/>
      <c r="ALQ92" s="7"/>
      <c r="ALR92" s="7"/>
      <c r="ALS92" s="7"/>
      <c r="ALT92" s="7"/>
      <c r="ALU92" s="7"/>
      <c r="ALV92" s="7"/>
      <c r="ALW92" s="7"/>
      <c r="ALX92" s="7"/>
      <c r="ALY92" s="7"/>
      <c r="ALZ92" s="7"/>
      <c r="AMA92" s="7"/>
      <c r="AMB92" s="7"/>
      <c r="AMC92" s="7"/>
      <c r="AMD92" s="7"/>
    </row>
    <row r="93" spans="1:1018" x14ac:dyDescent="0.25">
      <c r="A93" s="11" t="s">
        <v>75</v>
      </c>
      <c r="B93" s="13" t="s">
        <v>21</v>
      </c>
      <c r="C93" s="9">
        <v>0.98099999999999998</v>
      </c>
      <c r="D93" s="9">
        <v>1.2250000000000001</v>
      </c>
      <c r="E93" s="5" t="s">
        <v>258</v>
      </c>
      <c r="F93" s="9">
        <v>0.63400000000000001</v>
      </c>
      <c r="G93" s="21" t="s">
        <v>10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  <c r="IX93" s="7"/>
      <c r="IY93" s="7"/>
      <c r="IZ93" s="7"/>
      <c r="JA93" s="7"/>
      <c r="JB93" s="7"/>
      <c r="JC93" s="7"/>
      <c r="JD93" s="7"/>
      <c r="JE93" s="7"/>
      <c r="JF93" s="7"/>
      <c r="JG93" s="7"/>
      <c r="JH93" s="7"/>
      <c r="JI93" s="7"/>
      <c r="JJ93" s="7"/>
      <c r="JK93" s="7"/>
      <c r="JL93" s="7"/>
      <c r="JM93" s="7"/>
      <c r="JN93" s="7"/>
      <c r="JO93" s="7"/>
      <c r="JP93" s="7"/>
      <c r="JQ93" s="7"/>
      <c r="JR93" s="7"/>
      <c r="JS93" s="7"/>
      <c r="JT93" s="7"/>
      <c r="JU93" s="7"/>
      <c r="JV93" s="7"/>
      <c r="JW93" s="7"/>
      <c r="JX93" s="7"/>
      <c r="JY93" s="7"/>
      <c r="JZ93" s="7"/>
      <c r="KA93" s="7"/>
      <c r="KB93" s="7"/>
      <c r="KC93" s="7"/>
      <c r="KD93" s="7"/>
      <c r="KE93" s="7"/>
      <c r="KF93" s="7"/>
      <c r="KG93" s="7"/>
      <c r="KH93" s="7"/>
      <c r="KI93" s="7"/>
      <c r="KJ93" s="7"/>
      <c r="KK93" s="7"/>
      <c r="KL93" s="7"/>
      <c r="KM93" s="7"/>
      <c r="KN93" s="7"/>
      <c r="KO93" s="7"/>
      <c r="KP93" s="7"/>
      <c r="KQ93" s="7"/>
      <c r="KR93" s="7"/>
      <c r="KS93" s="7"/>
      <c r="KT93" s="7"/>
      <c r="KU93" s="7"/>
      <c r="KV93" s="7"/>
      <c r="KW93" s="7"/>
      <c r="KX93" s="7"/>
      <c r="KY93" s="7"/>
      <c r="KZ93" s="7"/>
      <c r="LA93" s="7"/>
      <c r="LB93" s="7"/>
      <c r="LC93" s="7"/>
      <c r="LD93" s="7"/>
      <c r="LE93" s="7"/>
      <c r="LF93" s="7"/>
      <c r="LG93" s="7"/>
      <c r="LH93" s="7"/>
      <c r="LI93" s="7"/>
      <c r="LJ93" s="7"/>
      <c r="LK93" s="7"/>
      <c r="LL93" s="7"/>
      <c r="LM93" s="7"/>
      <c r="LN93" s="7"/>
      <c r="LO93" s="7"/>
      <c r="LP93" s="7"/>
      <c r="LQ93" s="7"/>
      <c r="LR93" s="7"/>
      <c r="LS93" s="7"/>
      <c r="LT93" s="7"/>
      <c r="LU93" s="7"/>
      <c r="LV93" s="7"/>
      <c r="LW93" s="7"/>
      <c r="LX93" s="7"/>
      <c r="LY93" s="7"/>
      <c r="LZ93" s="7"/>
      <c r="MA93" s="7"/>
      <c r="MB93" s="7"/>
      <c r="MC93" s="7"/>
      <c r="MD93" s="7"/>
      <c r="ME93" s="7"/>
      <c r="MF93" s="7"/>
      <c r="MG93" s="7"/>
      <c r="MH93" s="7"/>
      <c r="MI93" s="7"/>
      <c r="MJ93" s="7"/>
      <c r="MK93" s="7"/>
      <c r="ML93" s="7"/>
      <c r="MM93" s="7"/>
      <c r="MN93" s="7"/>
      <c r="MO93" s="7"/>
      <c r="MP93" s="7"/>
      <c r="MQ93" s="7"/>
      <c r="MR93" s="7"/>
      <c r="MS93" s="7"/>
      <c r="MT93" s="7"/>
      <c r="MU93" s="7"/>
      <c r="MV93" s="7"/>
      <c r="MW93" s="7"/>
      <c r="MX93" s="7"/>
      <c r="MY93" s="7"/>
      <c r="MZ93" s="7"/>
      <c r="NA93" s="7"/>
      <c r="NB93" s="7"/>
      <c r="NC93" s="7"/>
      <c r="ND93" s="7"/>
      <c r="NE93" s="7"/>
      <c r="NF93" s="7"/>
      <c r="NG93" s="7"/>
      <c r="NH93" s="7"/>
      <c r="NI93" s="7"/>
      <c r="NJ93" s="7"/>
      <c r="NK93" s="7"/>
      <c r="NL93" s="7"/>
      <c r="NM93" s="7"/>
      <c r="NN93" s="7"/>
      <c r="NO93" s="7"/>
      <c r="NP93" s="7"/>
      <c r="NQ93" s="7"/>
      <c r="NR93" s="7"/>
      <c r="NS93" s="7"/>
      <c r="NT93" s="7"/>
      <c r="NU93" s="7"/>
      <c r="NV93" s="7"/>
      <c r="NW93" s="7"/>
      <c r="NX93" s="7"/>
      <c r="NY93" s="7"/>
      <c r="NZ93" s="7"/>
      <c r="OA93" s="7"/>
      <c r="OB93" s="7"/>
      <c r="OC93" s="7"/>
      <c r="OD93" s="7"/>
      <c r="OE93" s="7"/>
      <c r="OF93" s="7"/>
      <c r="OG93" s="7"/>
      <c r="OH93" s="7"/>
      <c r="OI93" s="7"/>
      <c r="OJ93" s="7"/>
      <c r="OK93" s="7"/>
      <c r="OL93" s="7"/>
      <c r="OM93" s="7"/>
      <c r="ON93" s="7"/>
      <c r="OO93" s="7"/>
      <c r="OP93" s="7"/>
      <c r="OQ93" s="7"/>
      <c r="OR93" s="7"/>
      <c r="OS93" s="7"/>
      <c r="OT93" s="7"/>
      <c r="OU93" s="7"/>
      <c r="OV93" s="7"/>
      <c r="OW93" s="7"/>
      <c r="OX93" s="7"/>
      <c r="OY93" s="7"/>
      <c r="OZ93" s="7"/>
      <c r="PA93" s="7"/>
      <c r="PB93" s="7"/>
      <c r="PC93" s="7"/>
      <c r="PD93" s="7"/>
      <c r="PE93" s="7"/>
      <c r="PF93" s="7"/>
      <c r="PG93" s="7"/>
      <c r="PH93" s="7"/>
      <c r="PI93" s="7"/>
      <c r="PJ93" s="7"/>
      <c r="PK93" s="7"/>
      <c r="PL93" s="7"/>
      <c r="PM93" s="7"/>
      <c r="PN93" s="7"/>
      <c r="PO93" s="7"/>
      <c r="PP93" s="7"/>
      <c r="PQ93" s="7"/>
      <c r="PR93" s="7"/>
      <c r="PS93" s="7"/>
      <c r="PT93" s="7"/>
      <c r="PU93" s="7"/>
      <c r="PV93" s="7"/>
      <c r="PW93" s="7"/>
      <c r="PX93" s="7"/>
      <c r="PY93" s="7"/>
      <c r="PZ93" s="7"/>
      <c r="QA93" s="7"/>
      <c r="QB93" s="7"/>
      <c r="QC93" s="7"/>
      <c r="QD93" s="7"/>
      <c r="QE93" s="7"/>
      <c r="QF93" s="7"/>
      <c r="QG93" s="7"/>
      <c r="QH93" s="7"/>
      <c r="QI93" s="7"/>
      <c r="QJ93" s="7"/>
      <c r="QK93" s="7"/>
      <c r="QL93" s="7"/>
      <c r="QM93" s="7"/>
      <c r="QN93" s="7"/>
      <c r="QO93" s="7"/>
      <c r="QP93" s="7"/>
      <c r="QQ93" s="7"/>
      <c r="QR93" s="7"/>
      <c r="QS93" s="7"/>
      <c r="QT93" s="7"/>
      <c r="QU93" s="7"/>
      <c r="QV93" s="7"/>
      <c r="QW93" s="7"/>
      <c r="QX93" s="7"/>
      <c r="QY93" s="7"/>
      <c r="QZ93" s="7"/>
      <c r="RA93" s="7"/>
      <c r="RB93" s="7"/>
      <c r="RC93" s="7"/>
      <c r="RD93" s="7"/>
      <c r="RE93" s="7"/>
      <c r="RF93" s="7"/>
      <c r="RG93" s="7"/>
      <c r="RH93" s="7"/>
      <c r="RI93" s="7"/>
      <c r="RJ93" s="7"/>
      <c r="RK93" s="7"/>
      <c r="RL93" s="7"/>
      <c r="RM93" s="7"/>
      <c r="RN93" s="7"/>
      <c r="RO93" s="7"/>
      <c r="RP93" s="7"/>
      <c r="RQ93" s="7"/>
      <c r="RR93" s="7"/>
      <c r="RS93" s="7"/>
      <c r="RT93" s="7"/>
      <c r="RU93" s="7"/>
      <c r="RV93" s="7"/>
      <c r="RW93" s="7"/>
      <c r="RX93" s="7"/>
      <c r="RY93" s="7"/>
      <c r="RZ93" s="7"/>
      <c r="SA93" s="7"/>
      <c r="SB93" s="7"/>
      <c r="SC93" s="7"/>
      <c r="SD93" s="7"/>
      <c r="SE93" s="7"/>
      <c r="SF93" s="7"/>
      <c r="SG93" s="7"/>
      <c r="SH93" s="7"/>
      <c r="SI93" s="7"/>
      <c r="SJ93" s="7"/>
      <c r="SK93" s="7"/>
      <c r="SL93" s="7"/>
      <c r="SM93" s="7"/>
      <c r="SN93" s="7"/>
      <c r="SO93" s="7"/>
      <c r="SP93" s="7"/>
      <c r="SQ93" s="7"/>
      <c r="SR93" s="7"/>
      <c r="SS93" s="7"/>
      <c r="ST93" s="7"/>
      <c r="SU93" s="7"/>
      <c r="SV93" s="7"/>
      <c r="SW93" s="7"/>
      <c r="SX93" s="7"/>
      <c r="SY93" s="7"/>
      <c r="SZ93" s="7"/>
      <c r="TA93" s="7"/>
      <c r="TB93" s="7"/>
      <c r="TC93" s="7"/>
      <c r="TD93" s="7"/>
      <c r="TE93" s="7"/>
      <c r="TF93" s="7"/>
      <c r="TG93" s="7"/>
      <c r="TH93" s="7"/>
      <c r="TI93" s="7"/>
      <c r="TJ93" s="7"/>
      <c r="TK93" s="7"/>
      <c r="TL93" s="7"/>
      <c r="TM93" s="7"/>
      <c r="TN93" s="7"/>
      <c r="TO93" s="7"/>
      <c r="TP93" s="7"/>
      <c r="TQ93" s="7"/>
      <c r="TR93" s="7"/>
      <c r="TS93" s="7"/>
      <c r="TT93" s="7"/>
      <c r="TU93" s="7"/>
      <c r="TV93" s="7"/>
      <c r="TW93" s="7"/>
      <c r="TX93" s="7"/>
      <c r="TY93" s="7"/>
      <c r="TZ93" s="7"/>
      <c r="UA93" s="7"/>
      <c r="UB93" s="7"/>
      <c r="UC93" s="7"/>
      <c r="UD93" s="7"/>
      <c r="UE93" s="7"/>
      <c r="UF93" s="7"/>
      <c r="UG93" s="7"/>
      <c r="UH93" s="7"/>
      <c r="UI93" s="7"/>
      <c r="UJ93" s="7"/>
      <c r="UK93" s="7"/>
      <c r="UL93" s="7"/>
      <c r="UM93" s="7"/>
      <c r="UN93" s="7"/>
      <c r="UO93" s="7"/>
      <c r="UP93" s="7"/>
      <c r="UQ93" s="7"/>
      <c r="UR93" s="7"/>
      <c r="US93" s="7"/>
      <c r="UT93" s="7"/>
      <c r="UU93" s="7"/>
      <c r="UV93" s="7"/>
      <c r="UW93" s="7"/>
      <c r="UX93" s="7"/>
      <c r="UY93" s="7"/>
      <c r="UZ93" s="7"/>
      <c r="VA93" s="7"/>
      <c r="VB93" s="7"/>
      <c r="VC93" s="7"/>
      <c r="VD93" s="7"/>
      <c r="VE93" s="7"/>
      <c r="VF93" s="7"/>
      <c r="VG93" s="7"/>
      <c r="VH93" s="7"/>
      <c r="VI93" s="7"/>
      <c r="VJ93" s="7"/>
      <c r="VK93" s="7"/>
      <c r="VL93" s="7"/>
      <c r="VM93" s="7"/>
      <c r="VN93" s="7"/>
      <c r="VO93" s="7"/>
      <c r="VP93" s="7"/>
      <c r="VQ93" s="7"/>
      <c r="VR93" s="7"/>
      <c r="VS93" s="7"/>
      <c r="VT93" s="7"/>
      <c r="VU93" s="7"/>
      <c r="VV93" s="7"/>
      <c r="VW93" s="7"/>
      <c r="VX93" s="7"/>
      <c r="VY93" s="7"/>
      <c r="VZ93" s="7"/>
      <c r="WA93" s="7"/>
      <c r="WB93" s="7"/>
      <c r="WC93" s="7"/>
      <c r="WD93" s="7"/>
      <c r="WE93" s="7"/>
      <c r="WF93" s="7"/>
      <c r="WG93" s="7"/>
      <c r="WH93" s="7"/>
      <c r="WI93" s="7"/>
      <c r="WJ93" s="7"/>
      <c r="WK93" s="7"/>
      <c r="WL93" s="7"/>
      <c r="WM93" s="7"/>
      <c r="WN93" s="7"/>
      <c r="WO93" s="7"/>
      <c r="WP93" s="7"/>
      <c r="WQ93" s="7"/>
      <c r="WR93" s="7"/>
      <c r="WS93" s="7"/>
      <c r="WT93" s="7"/>
      <c r="WU93" s="7"/>
      <c r="WV93" s="7"/>
      <c r="WW93" s="7"/>
      <c r="WX93" s="7"/>
      <c r="WY93" s="7"/>
      <c r="WZ93" s="7"/>
      <c r="XA93" s="7"/>
      <c r="XB93" s="7"/>
      <c r="XC93" s="7"/>
      <c r="XD93" s="7"/>
      <c r="XE93" s="7"/>
      <c r="XF93" s="7"/>
      <c r="XG93" s="7"/>
      <c r="XH93" s="7"/>
      <c r="XI93" s="7"/>
      <c r="XJ93" s="7"/>
      <c r="XK93" s="7"/>
      <c r="XL93" s="7"/>
      <c r="XM93" s="7"/>
      <c r="XN93" s="7"/>
      <c r="XO93" s="7"/>
      <c r="XP93" s="7"/>
      <c r="XQ93" s="7"/>
      <c r="XR93" s="7"/>
      <c r="XS93" s="7"/>
      <c r="XT93" s="7"/>
      <c r="XU93" s="7"/>
      <c r="XV93" s="7"/>
      <c r="XW93" s="7"/>
      <c r="XX93" s="7"/>
      <c r="XY93" s="7"/>
      <c r="XZ93" s="7"/>
      <c r="YA93" s="7"/>
      <c r="YB93" s="7"/>
      <c r="YC93" s="7"/>
      <c r="YD93" s="7"/>
      <c r="YE93" s="7"/>
      <c r="YF93" s="7"/>
      <c r="YG93" s="7"/>
      <c r="YH93" s="7"/>
      <c r="YI93" s="7"/>
      <c r="YJ93" s="7"/>
      <c r="YK93" s="7"/>
      <c r="YL93" s="7"/>
      <c r="YM93" s="7"/>
      <c r="YN93" s="7"/>
      <c r="YO93" s="7"/>
      <c r="YP93" s="7"/>
      <c r="YQ93" s="7"/>
      <c r="YR93" s="7"/>
      <c r="YS93" s="7"/>
      <c r="YT93" s="7"/>
      <c r="YU93" s="7"/>
      <c r="YV93" s="7"/>
      <c r="YW93" s="7"/>
      <c r="YX93" s="7"/>
      <c r="YY93" s="7"/>
      <c r="YZ93" s="7"/>
      <c r="ZA93" s="7"/>
      <c r="ZB93" s="7"/>
      <c r="ZC93" s="7"/>
      <c r="ZD93" s="7"/>
      <c r="ZE93" s="7"/>
      <c r="ZF93" s="7"/>
      <c r="ZG93" s="7"/>
      <c r="ZH93" s="7"/>
      <c r="ZI93" s="7"/>
      <c r="ZJ93" s="7"/>
      <c r="ZK93" s="7"/>
      <c r="ZL93" s="7"/>
      <c r="ZM93" s="7"/>
      <c r="ZN93" s="7"/>
      <c r="ZO93" s="7"/>
      <c r="ZP93" s="7"/>
      <c r="ZQ93" s="7"/>
      <c r="ZR93" s="7"/>
      <c r="ZS93" s="7"/>
      <c r="ZT93" s="7"/>
      <c r="ZU93" s="7"/>
      <c r="ZV93" s="7"/>
      <c r="ZW93" s="7"/>
      <c r="ZX93" s="7"/>
      <c r="ZY93" s="7"/>
      <c r="ZZ93" s="7"/>
      <c r="AAA93" s="7"/>
      <c r="AAB93" s="7"/>
      <c r="AAC93" s="7"/>
      <c r="AAD93" s="7"/>
      <c r="AAE93" s="7"/>
      <c r="AAF93" s="7"/>
      <c r="AAG93" s="7"/>
      <c r="AAH93" s="7"/>
      <c r="AAI93" s="7"/>
      <c r="AAJ93" s="7"/>
      <c r="AAK93" s="7"/>
      <c r="AAL93" s="7"/>
      <c r="AAM93" s="7"/>
      <c r="AAN93" s="7"/>
      <c r="AAO93" s="7"/>
      <c r="AAP93" s="7"/>
      <c r="AAQ93" s="7"/>
      <c r="AAR93" s="7"/>
      <c r="AAS93" s="7"/>
      <c r="AAT93" s="7"/>
      <c r="AAU93" s="7"/>
      <c r="AAV93" s="7"/>
      <c r="AAW93" s="7"/>
      <c r="AAX93" s="7"/>
      <c r="AAY93" s="7"/>
      <c r="AAZ93" s="7"/>
      <c r="ABA93" s="7"/>
      <c r="ABB93" s="7"/>
      <c r="ABC93" s="7"/>
      <c r="ABD93" s="7"/>
      <c r="ABE93" s="7"/>
      <c r="ABF93" s="7"/>
      <c r="ABG93" s="7"/>
      <c r="ABH93" s="7"/>
      <c r="ABI93" s="7"/>
      <c r="ABJ93" s="7"/>
      <c r="ABK93" s="7"/>
      <c r="ABL93" s="7"/>
      <c r="ABM93" s="7"/>
      <c r="ABN93" s="7"/>
      <c r="ABO93" s="7"/>
      <c r="ABP93" s="7"/>
      <c r="ABQ93" s="7"/>
      <c r="ABR93" s="7"/>
      <c r="ABS93" s="7"/>
      <c r="ABT93" s="7"/>
      <c r="ABU93" s="7"/>
      <c r="ABV93" s="7"/>
      <c r="ABW93" s="7"/>
      <c r="ABX93" s="7"/>
      <c r="ABY93" s="7"/>
      <c r="ABZ93" s="7"/>
      <c r="ACA93" s="7"/>
      <c r="ACB93" s="7"/>
      <c r="ACC93" s="7"/>
      <c r="ACD93" s="7"/>
      <c r="ACE93" s="7"/>
      <c r="ACF93" s="7"/>
      <c r="ACG93" s="7"/>
      <c r="ACH93" s="7"/>
      <c r="ACI93" s="7"/>
      <c r="ACJ93" s="7"/>
      <c r="ACK93" s="7"/>
      <c r="ACL93" s="7"/>
      <c r="ACM93" s="7"/>
      <c r="ACN93" s="7"/>
      <c r="ACO93" s="7"/>
      <c r="ACP93" s="7"/>
      <c r="ACQ93" s="7"/>
      <c r="ACR93" s="7"/>
      <c r="ACS93" s="7"/>
      <c r="ACT93" s="7"/>
      <c r="ACU93" s="7"/>
      <c r="ACV93" s="7"/>
      <c r="ACW93" s="7"/>
      <c r="ACX93" s="7"/>
      <c r="ACY93" s="7"/>
      <c r="ACZ93" s="7"/>
      <c r="ADA93" s="7"/>
      <c r="ADB93" s="7"/>
      <c r="ADC93" s="7"/>
      <c r="ADD93" s="7"/>
      <c r="ADE93" s="7"/>
      <c r="ADF93" s="7"/>
      <c r="ADG93" s="7"/>
      <c r="ADH93" s="7"/>
      <c r="ADI93" s="7"/>
      <c r="ADJ93" s="7"/>
      <c r="ADK93" s="7"/>
      <c r="ADL93" s="7"/>
      <c r="ADM93" s="7"/>
      <c r="ADN93" s="7"/>
      <c r="ADO93" s="7"/>
      <c r="ADP93" s="7"/>
      <c r="ADQ93" s="7"/>
      <c r="ADR93" s="7"/>
      <c r="ADS93" s="7"/>
      <c r="ADT93" s="7"/>
      <c r="ADU93" s="7"/>
      <c r="ADV93" s="7"/>
      <c r="ADW93" s="7"/>
      <c r="ADX93" s="7"/>
      <c r="ADY93" s="7"/>
      <c r="ADZ93" s="7"/>
      <c r="AEA93" s="7"/>
      <c r="AEB93" s="7"/>
      <c r="AEC93" s="7"/>
      <c r="AED93" s="7"/>
      <c r="AEE93" s="7"/>
      <c r="AEF93" s="7"/>
      <c r="AEG93" s="7"/>
      <c r="AEH93" s="7"/>
      <c r="AEI93" s="7"/>
      <c r="AEJ93" s="7"/>
      <c r="AEK93" s="7"/>
      <c r="AEL93" s="7"/>
      <c r="AEM93" s="7"/>
      <c r="AEN93" s="7"/>
      <c r="AEO93" s="7"/>
      <c r="AEP93" s="7"/>
      <c r="AEQ93" s="7"/>
      <c r="AER93" s="7"/>
      <c r="AES93" s="7"/>
      <c r="AET93" s="7"/>
      <c r="AEU93" s="7"/>
      <c r="AEV93" s="7"/>
      <c r="AEW93" s="7"/>
      <c r="AEX93" s="7"/>
      <c r="AEY93" s="7"/>
      <c r="AEZ93" s="7"/>
      <c r="AFA93" s="7"/>
      <c r="AFB93" s="7"/>
      <c r="AFC93" s="7"/>
      <c r="AFD93" s="7"/>
      <c r="AFE93" s="7"/>
      <c r="AFF93" s="7"/>
      <c r="AFG93" s="7"/>
      <c r="AFH93" s="7"/>
      <c r="AFI93" s="7"/>
      <c r="AFJ93" s="7"/>
      <c r="AFK93" s="7"/>
      <c r="AFL93" s="7"/>
      <c r="AFM93" s="7"/>
      <c r="AFN93" s="7"/>
      <c r="AFO93" s="7"/>
      <c r="AFP93" s="7"/>
      <c r="AFQ93" s="7"/>
      <c r="AFR93" s="7"/>
      <c r="AFS93" s="7"/>
      <c r="AFT93" s="7"/>
      <c r="AFU93" s="7"/>
      <c r="AFV93" s="7"/>
      <c r="AFW93" s="7"/>
      <c r="AFX93" s="7"/>
      <c r="AFY93" s="7"/>
      <c r="AFZ93" s="7"/>
      <c r="AGA93" s="7"/>
      <c r="AGB93" s="7"/>
      <c r="AGC93" s="7"/>
      <c r="AGD93" s="7"/>
      <c r="AGE93" s="7"/>
      <c r="AGF93" s="7"/>
      <c r="AGG93" s="7"/>
      <c r="AGH93" s="7"/>
      <c r="AGI93" s="7"/>
      <c r="AGJ93" s="7"/>
      <c r="AGK93" s="7"/>
      <c r="AGL93" s="7"/>
      <c r="AGM93" s="7"/>
      <c r="AGN93" s="7"/>
      <c r="AGO93" s="7"/>
      <c r="AGP93" s="7"/>
      <c r="AGQ93" s="7"/>
      <c r="AGR93" s="7"/>
      <c r="AGS93" s="7"/>
      <c r="AGT93" s="7"/>
      <c r="AGU93" s="7"/>
      <c r="AGV93" s="7"/>
      <c r="AGW93" s="7"/>
      <c r="AGX93" s="7"/>
      <c r="AGY93" s="7"/>
      <c r="AGZ93" s="7"/>
      <c r="AHA93" s="7"/>
      <c r="AHB93" s="7"/>
      <c r="AHC93" s="7"/>
      <c r="AHD93" s="7"/>
      <c r="AHE93" s="7"/>
      <c r="AHF93" s="7"/>
      <c r="AHG93" s="7"/>
      <c r="AHH93" s="7"/>
      <c r="AHI93" s="7"/>
      <c r="AHJ93" s="7"/>
      <c r="AHK93" s="7"/>
      <c r="AHL93" s="7"/>
      <c r="AHM93" s="7"/>
      <c r="AHN93" s="7"/>
      <c r="AHO93" s="7"/>
      <c r="AHP93" s="7"/>
      <c r="AHQ93" s="7"/>
      <c r="AHR93" s="7"/>
      <c r="AHS93" s="7"/>
      <c r="AHT93" s="7"/>
      <c r="AHU93" s="7"/>
      <c r="AHV93" s="7"/>
      <c r="AHW93" s="7"/>
      <c r="AHX93" s="7"/>
      <c r="AHY93" s="7"/>
      <c r="AHZ93" s="7"/>
      <c r="AIA93" s="7"/>
      <c r="AIB93" s="7"/>
      <c r="AIC93" s="7"/>
      <c r="AID93" s="7"/>
      <c r="AIE93" s="7"/>
      <c r="AIF93" s="7"/>
      <c r="AIG93" s="7"/>
      <c r="AIH93" s="7"/>
      <c r="AII93" s="7"/>
      <c r="AIJ93" s="7"/>
      <c r="AIK93" s="7"/>
      <c r="AIL93" s="7"/>
      <c r="AIM93" s="7"/>
      <c r="AIN93" s="7"/>
      <c r="AIO93" s="7"/>
      <c r="AIP93" s="7"/>
      <c r="AIQ93" s="7"/>
      <c r="AIR93" s="7"/>
      <c r="AIS93" s="7"/>
      <c r="AIT93" s="7"/>
      <c r="AIU93" s="7"/>
      <c r="AIV93" s="7"/>
      <c r="AIW93" s="7"/>
      <c r="AIX93" s="7"/>
      <c r="AIY93" s="7"/>
      <c r="AIZ93" s="7"/>
      <c r="AJA93" s="7"/>
      <c r="AJB93" s="7"/>
      <c r="AJC93" s="7"/>
      <c r="AJD93" s="7"/>
      <c r="AJE93" s="7"/>
      <c r="AJF93" s="7"/>
      <c r="AJG93" s="7"/>
      <c r="AJH93" s="7"/>
      <c r="AJI93" s="7"/>
      <c r="AJJ93" s="7"/>
      <c r="AJK93" s="7"/>
      <c r="AJL93" s="7"/>
      <c r="AJM93" s="7"/>
      <c r="AJN93" s="7"/>
      <c r="AJO93" s="7"/>
      <c r="AJP93" s="7"/>
      <c r="AJQ93" s="7"/>
      <c r="AJR93" s="7"/>
      <c r="AJS93" s="7"/>
      <c r="AJT93" s="7"/>
      <c r="AJU93" s="7"/>
      <c r="AJV93" s="7"/>
      <c r="AJW93" s="7"/>
      <c r="AJX93" s="7"/>
      <c r="AJY93" s="7"/>
      <c r="AJZ93" s="7"/>
      <c r="AKA93" s="7"/>
      <c r="AKB93" s="7"/>
      <c r="AKC93" s="7"/>
      <c r="AKD93" s="7"/>
      <c r="AKE93" s="7"/>
      <c r="AKF93" s="7"/>
      <c r="AKG93" s="7"/>
      <c r="AKH93" s="7"/>
      <c r="AKI93" s="7"/>
      <c r="AKJ93" s="7"/>
      <c r="AKK93" s="7"/>
      <c r="AKL93" s="7"/>
      <c r="AKM93" s="7"/>
      <c r="AKN93" s="7"/>
      <c r="AKO93" s="7"/>
      <c r="AKP93" s="7"/>
      <c r="AKQ93" s="7"/>
      <c r="AKR93" s="7"/>
      <c r="AKS93" s="7"/>
      <c r="AKT93" s="7"/>
      <c r="AKU93" s="7"/>
      <c r="AKV93" s="7"/>
      <c r="AKW93" s="7"/>
      <c r="AKX93" s="7"/>
      <c r="AKY93" s="7"/>
      <c r="AKZ93" s="7"/>
      <c r="ALA93" s="7"/>
      <c r="ALB93" s="7"/>
      <c r="ALC93" s="7"/>
      <c r="ALD93" s="7"/>
      <c r="ALE93" s="7"/>
      <c r="ALF93" s="7"/>
      <c r="ALG93" s="7"/>
      <c r="ALH93" s="7"/>
      <c r="ALI93" s="7"/>
      <c r="ALJ93" s="7"/>
      <c r="ALK93" s="7"/>
      <c r="ALL93" s="7"/>
      <c r="ALM93" s="7"/>
      <c r="ALN93" s="7"/>
      <c r="ALO93" s="7"/>
      <c r="ALP93" s="7"/>
      <c r="ALQ93" s="7"/>
      <c r="ALR93" s="7"/>
      <c r="ALS93" s="7"/>
      <c r="ALT93" s="7"/>
      <c r="ALU93" s="7"/>
      <c r="ALV93" s="7"/>
      <c r="ALW93" s="7"/>
      <c r="ALX93" s="7"/>
      <c r="ALY93" s="7"/>
      <c r="ALZ93" s="7"/>
      <c r="AMA93" s="7"/>
      <c r="AMB93" s="7"/>
      <c r="AMC93" s="7"/>
      <c r="AMD93" s="7"/>
    </row>
    <row r="94" spans="1:1018" x14ac:dyDescent="0.25">
      <c r="A94" s="11" t="s">
        <v>75</v>
      </c>
      <c r="B94" s="13" t="s">
        <v>21</v>
      </c>
      <c r="C94" s="9">
        <v>1.01</v>
      </c>
      <c r="D94" s="9">
        <v>1.2250000000000001</v>
      </c>
      <c r="E94" s="5" t="s">
        <v>262</v>
      </c>
      <c r="F94" s="9">
        <v>0.63300000000000001</v>
      </c>
      <c r="G94" s="21" t="s">
        <v>10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  <c r="IX94" s="7"/>
      <c r="IY94" s="7"/>
      <c r="IZ94" s="7"/>
      <c r="JA94" s="7"/>
      <c r="JB94" s="7"/>
      <c r="JC94" s="7"/>
      <c r="JD94" s="7"/>
      <c r="JE94" s="7"/>
      <c r="JF94" s="7"/>
      <c r="JG94" s="7"/>
      <c r="JH94" s="7"/>
      <c r="JI94" s="7"/>
      <c r="JJ94" s="7"/>
      <c r="JK94" s="7"/>
      <c r="JL94" s="7"/>
      <c r="JM94" s="7"/>
      <c r="JN94" s="7"/>
      <c r="JO94" s="7"/>
      <c r="JP94" s="7"/>
      <c r="JQ94" s="7"/>
      <c r="JR94" s="7"/>
      <c r="JS94" s="7"/>
      <c r="JT94" s="7"/>
      <c r="JU94" s="7"/>
      <c r="JV94" s="7"/>
      <c r="JW94" s="7"/>
      <c r="JX94" s="7"/>
      <c r="JY94" s="7"/>
      <c r="JZ94" s="7"/>
      <c r="KA94" s="7"/>
      <c r="KB94" s="7"/>
      <c r="KC94" s="7"/>
      <c r="KD94" s="7"/>
      <c r="KE94" s="7"/>
      <c r="KF94" s="7"/>
      <c r="KG94" s="7"/>
      <c r="KH94" s="7"/>
      <c r="KI94" s="7"/>
      <c r="KJ94" s="7"/>
      <c r="KK94" s="7"/>
      <c r="KL94" s="7"/>
      <c r="KM94" s="7"/>
      <c r="KN94" s="7"/>
      <c r="KO94" s="7"/>
      <c r="KP94" s="7"/>
      <c r="KQ94" s="7"/>
      <c r="KR94" s="7"/>
      <c r="KS94" s="7"/>
      <c r="KT94" s="7"/>
      <c r="KU94" s="7"/>
      <c r="KV94" s="7"/>
      <c r="KW94" s="7"/>
      <c r="KX94" s="7"/>
      <c r="KY94" s="7"/>
      <c r="KZ94" s="7"/>
      <c r="LA94" s="7"/>
      <c r="LB94" s="7"/>
      <c r="LC94" s="7"/>
      <c r="LD94" s="7"/>
      <c r="LE94" s="7"/>
      <c r="LF94" s="7"/>
      <c r="LG94" s="7"/>
      <c r="LH94" s="7"/>
      <c r="LI94" s="7"/>
      <c r="LJ94" s="7"/>
      <c r="LK94" s="7"/>
      <c r="LL94" s="7"/>
      <c r="LM94" s="7"/>
      <c r="LN94" s="7"/>
      <c r="LO94" s="7"/>
      <c r="LP94" s="7"/>
      <c r="LQ94" s="7"/>
      <c r="LR94" s="7"/>
      <c r="LS94" s="7"/>
      <c r="LT94" s="7"/>
      <c r="LU94" s="7"/>
      <c r="LV94" s="7"/>
      <c r="LW94" s="7"/>
      <c r="LX94" s="7"/>
      <c r="LY94" s="7"/>
      <c r="LZ94" s="7"/>
      <c r="MA94" s="7"/>
      <c r="MB94" s="7"/>
      <c r="MC94" s="7"/>
      <c r="MD94" s="7"/>
      <c r="ME94" s="7"/>
      <c r="MF94" s="7"/>
      <c r="MG94" s="7"/>
      <c r="MH94" s="7"/>
      <c r="MI94" s="7"/>
      <c r="MJ94" s="7"/>
      <c r="MK94" s="7"/>
      <c r="ML94" s="7"/>
      <c r="MM94" s="7"/>
      <c r="MN94" s="7"/>
      <c r="MO94" s="7"/>
      <c r="MP94" s="7"/>
      <c r="MQ94" s="7"/>
      <c r="MR94" s="7"/>
      <c r="MS94" s="7"/>
      <c r="MT94" s="7"/>
      <c r="MU94" s="7"/>
      <c r="MV94" s="7"/>
      <c r="MW94" s="7"/>
      <c r="MX94" s="7"/>
      <c r="MY94" s="7"/>
      <c r="MZ94" s="7"/>
      <c r="NA94" s="7"/>
      <c r="NB94" s="7"/>
      <c r="NC94" s="7"/>
      <c r="ND94" s="7"/>
      <c r="NE94" s="7"/>
      <c r="NF94" s="7"/>
      <c r="NG94" s="7"/>
      <c r="NH94" s="7"/>
      <c r="NI94" s="7"/>
      <c r="NJ94" s="7"/>
      <c r="NK94" s="7"/>
      <c r="NL94" s="7"/>
      <c r="NM94" s="7"/>
      <c r="NN94" s="7"/>
      <c r="NO94" s="7"/>
      <c r="NP94" s="7"/>
      <c r="NQ94" s="7"/>
      <c r="NR94" s="7"/>
      <c r="NS94" s="7"/>
      <c r="NT94" s="7"/>
      <c r="NU94" s="7"/>
      <c r="NV94" s="7"/>
      <c r="NW94" s="7"/>
      <c r="NX94" s="7"/>
      <c r="NY94" s="7"/>
      <c r="NZ94" s="7"/>
      <c r="OA94" s="7"/>
      <c r="OB94" s="7"/>
      <c r="OC94" s="7"/>
      <c r="OD94" s="7"/>
      <c r="OE94" s="7"/>
      <c r="OF94" s="7"/>
      <c r="OG94" s="7"/>
      <c r="OH94" s="7"/>
      <c r="OI94" s="7"/>
      <c r="OJ94" s="7"/>
      <c r="OK94" s="7"/>
      <c r="OL94" s="7"/>
      <c r="OM94" s="7"/>
      <c r="ON94" s="7"/>
      <c r="OO94" s="7"/>
      <c r="OP94" s="7"/>
      <c r="OQ94" s="7"/>
      <c r="OR94" s="7"/>
      <c r="OS94" s="7"/>
      <c r="OT94" s="7"/>
      <c r="OU94" s="7"/>
      <c r="OV94" s="7"/>
      <c r="OW94" s="7"/>
      <c r="OX94" s="7"/>
      <c r="OY94" s="7"/>
      <c r="OZ94" s="7"/>
      <c r="PA94" s="7"/>
      <c r="PB94" s="7"/>
      <c r="PC94" s="7"/>
      <c r="PD94" s="7"/>
      <c r="PE94" s="7"/>
      <c r="PF94" s="7"/>
      <c r="PG94" s="7"/>
      <c r="PH94" s="7"/>
      <c r="PI94" s="7"/>
      <c r="PJ94" s="7"/>
      <c r="PK94" s="7"/>
      <c r="PL94" s="7"/>
      <c r="PM94" s="7"/>
      <c r="PN94" s="7"/>
      <c r="PO94" s="7"/>
      <c r="PP94" s="7"/>
      <c r="PQ94" s="7"/>
      <c r="PR94" s="7"/>
      <c r="PS94" s="7"/>
      <c r="PT94" s="7"/>
      <c r="PU94" s="7"/>
      <c r="PV94" s="7"/>
      <c r="PW94" s="7"/>
      <c r="PX94" s="7"/>
      <c r="PY94" s="7"/>
      <c r="PZ94" s="7"/>
      <c r="QA94" s="7"/>
      <c r="QB94" s="7"/>
      <c r="QC94" s="7"/>
      <c r="QD94" s="7"/>
      <c r="QE94" s="7"/>
      <c r="QF94" s="7"/>
      <c r="QG94" s="7"/>
      <c r="QH94" s="7"/>
      <c r="QI94" s="7"/>
      <c r="QJ94" s="7"/>
      <c r="QK94" s="7"/>
      <c r="QL94" s="7"/>
      <c r="QM94" s="7"/>
      <c r="QN94" s="7"/>
      <c r="QO94" s="7"/>
      <c r="QP94" s="7"/>
      <c r="QQ94" s="7"/>
      <c r="QR94" s="7"/>
      <c r="QS94" s="7"/>
      <c r="QT94" s="7"/>
      <c r="QU94" s="7"/>
      <c r="QV94" s="7"/>
      <c r="QW94" s="7"/>
      <c r="QX94" s="7"/>
      <c r="QY94" s="7"/>
      <c r="QZ94" s="7"/>
      <c r="RA94" s="7"/>
      <c r="RB94" s="7"/>
      <c r="RC94" s="7"/>
      <c r="RD94" s="7"/>
      <c r="RE94" s="7"/>
      <c r="RF94" s="7"/>
      <c r="RG94" s="7"/>
      <c r="RH94" s="7"/>
      <c r="RI94" s="7"/>
      <c r="RJ94" s="7"/>
      <c r="RK94" s="7"/>
      <c r="RL94" s="7"/>
      <c r="RM94" s="7"/>
      <c r="RN94" s="7"/>
      <c r="RO94" s="7"/>
      <c r="RP94" s="7"/>
      <c r="RQ94" s="7"/>
      <c r="RR94" s="7"/>
      <c r="RS94" s="7"/>
      <c r="RT94" s="7"/>
      <c r="RU94" s="7"/>
      <c r="RV94" s="7"/>
      <c r="RW94" s="7"/>
      <c r="RX94" s="7"/>
      <c r="RY94" s="7"/>
      <c r="RZ94" s="7"/>
      <c r="SA94" s="7"/>
      <c r="SB94" s="7"/>
      <c r="SC94" s="7"/>
      <c r="SD94" s="7"/>
      <c r="SE94" s="7"/>
      <c r="SF94" s="7"/>
      <c r="SG94" s="7"/>
      <c r="SH94" s="7"/>
      <c r="SI94" s="7"/>
      <c r="SJ94" s="7"/>
      <c r="SK94" s="7"/>
      <c r="SL94" s="7"/>
      <c r="SM94" s="7"/>
      <c r="SN94" s="7"/>
      <c r="SO94" s="7"/>
      <c r="SP94" s="7"/>
      <c r="SQ94" s="7"/>
      <c r="SR94" s="7"/>
      <c r="SS94" s="7"/>
      <c r="ST94" s="7"/>
      <c r="SU94" s="7"/>
      <c r="SV94" s="7"/>
      <c r="SW94" s="7"/>
      <c r="SX94" s="7"/>
      <c r="SY94" s="7"/>
      <c r="SZ94" s="7"/>
      <c r="TA94" s="7"/>
      <c r="TB94" s="7"/>
      <c r="TC94" s="7"/>
      <c r="TD94" s="7"/>
      <c r="TE94" s="7"/>
      <c r="TF94" s="7"/>
      <c r="TG94" s="7"/>
      <c r="TH94" s="7"/>
      <c r="TI94" s="7"/>
      <c r="TJ94" s="7"/>
      <c r="TK94" s="7"/>
      <c r="TL94" s="7"/>
      <c r="TM94" s="7"/>
      <c r="TN94" s="7"/>
      <c r="TO94" s="7"/>
      <c r="TP94" s="7"/>
      <c r="TQ94" s="7"/>
      <c r="TR94" s="7"/>
      <c r="TS94" s="7"/>
      <c r="TT94" s="7"/>
      <c r="TU94" s="7"/>
      <c r="TV94" s="7"/>
      <c r="TW94" s="7"/>
      <c r="TX94" s="7"/>
      <c r="TY94" s="7"/>
      <c r="TZ94" s="7"/>
      <c r="UA94" s="7"/>
      <c r="UB94" s="7"/>
      <c r="UC94" s="7"/>
      <c r="UD94" s="7"/>
      <c r="UE94" s="7"/>
      <c r="UF94" s="7"/>
      <c r="UG94" s="7"/>
      <c r="UH94" s="7"/>
      <c r="UI94" s="7"/>
      <c r="UJ94" s="7"/>
      <c r="UK94" s="7"/>
      <c r="UL94" s="7"/>
      <c r="UM94" s="7"/>
      <c r="UN94" s="7"/>
      <c r="UO94" s="7"/>
      <c r="UP94" s="7"/>
      <c r="UQ94" s="7"/>
      <c r="UR94" s="7"/>
      <c r="US94" s="7"/>
      <c r="UT94" s="7"/>
      <c r="UU94" s="7"/>
      <c r="UV94" s="7"/>
      <c r="UW94" s="7"/>
      <c r="UX94" s="7"/>
      <c r="UY94" s="7"/>
      <c r="UZ94" s="7"/>
      <c r="VA94" s="7"/>
      <c r="VB94" s="7"/>
      <c r="VC94" s="7"/>
      <c r="VD94" s="7"/>
      <c r="VE94" s="7"/>
      <c r="VF94" s="7"/>
      <c r="VG94" s="7"/>
      <c r="VH94" s="7"/>
      <c r="VI94" s="7"/>
      <c r="VJ94" s="7"/>
      <c r="VK94" s="7"/>
      <c r="VL94" s="7"/>
      <c r="VM94" s="7"/>
      <c r="VN94" s="7"/>
      <c r="VO94" s="7"/>
      <c r="VP94" s="7"/>
      <c r="VQ94" s="7"/>
      <c r="VR94" s="7"/>
      <c r="VS94" s="7"/>
      <c r="VT94" s="7"/>
      <c r="VU94" s="7"/>
      <c r="VV94" s="7"/>
      <c r="VW94" s="7"/>
      <c r="VX94" s="7"/>
      <c r="VY94" s="7"/>
      <c r="VZ94" s="7"/>
      <c r="WA94" s="7"/>
      <c r="WB94" s="7"/>
      <c r="WC94" s="7"/>
      <c r="WD94" s="7"/>
      <c r="WE94" s="7"/>
      <c r="WF94" s="7"/>
      <c r="WG94" s="7"/>
      <c r="WH94" s="7"/>
      <c r="WI94" s="7"/>
      <c r="WJ94" s="7"/>
      <c r="WK94" s="7"/>
      <c r="WL94" s="7"/>
      <c r="WM94" s="7"/>
      <c r="WN94" s="7"/>
      <c r="WO94" s="7"/>
      <c r="WP94" s="7"/>
      <c r="WQ94" s="7"/>
      <c r="WR94" s="7"/>
      <c r="WS94" s="7"/>
      <c r="WT94" s="7"/>
      <c r="WU94" s="7"/>
      <c r="WV94" s="7"/>
      <c r="WW94" s="7"/>
      <c r="WX94" s="7"/>
      <c r="WY94" s="7"/>
      <c r="WZ94" s="7"/>
      <c r="XA94" s="7"/>
      <c r="XB94" s="7"/>
      <c r="XC94" s="7"/>
      <c r="XD94" s="7"/>
      <c r="XE94" s="7"/>
      <c r="XF94" s="7"/>
      <c r="XG94" s="7"/>
      <c r="XH94" s="7"/>
      <c r="XI94" s="7"/>
      <c r="XJ94" s="7"/>
      <c r="XK94" s="7"/>
      <c r="XL94" s="7"/>
      <c r="XM94" s="7"/>
      <c r="XN94" s="7"/>
      <c r="XO94" s="7"/>
      <c r="XP94" s="7"/>
      <c r="XQ94" s="7"/>
      <c r="XR94" s="7"/>
      <c r="XS94" s="7"/>
      <c r="XT94" s="7"/>
      <c r="XU94" s="7"/>
      <c r="XV94" s="7"/>
      <c r="XW94" s="7"/>
      <c r="XX94" s="7"/>
      <c r="XY94" s="7"/>
      <c r="XZ94" s="7"/>
      <c r="YA94" s="7"/>
      <c r="YB94" s="7"/>
      <c r="YC94" s="7"/>
      <c r="YD94" s="7"/>
      <c r="YE94" s="7"/>
      <c r="YF94" s="7"/>
      <c r="YG94" s="7"/>
      <c r="YH94" s="7"/>
      <c r="YI94" s="7"/>
      <c r="YJ94" s="7"/>
      <c r="YK94" s="7"/>
      <c r="YL94" s="7"/>
      <c r="YM94" s="7"/>
      <c r="YN94" s="7"/>
      <c r="YO94" s="7"/>
      <c r="YP94" s="7"/>
      <c r="YQ94" s="7"/>
      <c r="YR94" s="7"/>
      <c r="YS94" s="7"/>
      <c r="YT94" s="7"/>
      <c r="YU94" s="7"/>
      <c r="YV94" s="7"/>
      <c r="YW94" s="7"/>
      <c r="YX94" s="7"/>
      <c r="YY94" s="7"/>
      <c r="YZ94" s="7"/>
      <c r="ZA94" s="7"/>
      <c r="ZB94" s="7"/>
      <c r="ZC94" s="7"/>
      <c r="ZD94" s="7"/>
      <c r="ZE94" s="7"/>
      <c r="ZF94" s="7"/>
      <c r="ZG94" s="7"/>
      <c r="ZH94" s="7"/>
      <c r="ZI94" s="7"/>
      <c r="ZJ94" s="7"/>
      <c r="ZK94" s="7"/>
      <c r="ZL94" s="7"/>
      <c r="ZM94" s="7"/>
      <c r="ZN94" s="7"/>
      <c r="ZO94" s="7"/>
      <c r="ZP94" s="7"/>
      <c r="ZQ94" s="7"/>
      <c r="ZR94" s="7"/>
      <c r="ZS94" s="7"/>
      <c r="ZT94" s="7"/>
      <c r="ZU94" s="7"/>
      <c r="ZV94" s="7"/>
      <c r="ZW94" s="7"/>
      <c r="ZX94" s="7"/>
      <c r="ZY94" s="7"/>
      <c r="ZZ94" s="7"/>
      <c r="AAA94" s="7"/>
      <c r="AAB94" s="7"/>
      <c r="AAC94" s="7"/>
      <c r="AAD94" s="7"/>
      <c r="AAE94" s="7"/>
      <c r="AAF94" s="7"/>
      <c r="AAG94" s="7"/>
      <c r="AAH94" s="7"/>
      <c r="AAI94" s="7"/>
      <c r="AAJ94" s="7"/>
      <c r="AAK94" s="7"/>
      <c r="AAL94" s="7"/>
      <c r="AAM94" s="7"/>
      <c r="AAN94" s="7"/>
      <c r="AAO94" s="7"/>
      <c r="AAP94" s="7"/>
      <c r="AAQ94" s="7"/>
      <c r="AAR94" s="7"/>
      <c r="AAS94" s="7"/>
      <c r="AAT94" s="7"/>
      <c r="AAU94" s="7"/>
      <c r="AAV94" s="7"/>
      <c r="AAW94" s="7"/>
      <c r="AAX94" s="7"/>
      <c r="AAY94" s="7"/>
      <c r="AAZ94" s="7"/>
      <c r="ABA94" s="7"/>
      <c r="ABB94" s="7"/>
      <c r="ABC94" s="7"/>
      <c r="ABD94" s="7"/>
      <c r="ABE94" s="7"/>
      <c r="ABF94" s="7"/>
      <c r="ABG94" s="7"/>
      <c r="ABH94" s="7"/>
      <c r="ABI94" s="7"/>
      <c r="ABJ94" s="7"/>
      <c r="ABK94" s="7"/>
      <c r="ABL94" s="7"/>
      <c r="ABM94" s="7"/>
      <c r="ABN94" s="7"/>
      <c r="ABO94" s="7"/>
      <c r="ABP94" s="7"/>
      <c r="ABQ94" s="7"/>
      <c r="ABR94" s="7"/>
      <c r="ABS94" s="7"/>
      <c r="ABT94" s="7"/>
      <c r="ABU94" s="7"/>
      <c r="ABV94" s="7"/>
      <c r="ABW94" s="7"/>
      <c r="ABX94" s="7"/>
      <c r="ABY94" s="7"/>
      <c r="ABZ94" s="7"/>
      <c r="ACA94" s="7"/>
      <c r="ACB94" s="7"/>
      <c r="ACC94" s="7"/>
      <c r="ACD94" s="7"/>
      <c r="ACE94" s="7"/>
      <c r="ACF94" s="7"/>
      <c r="ACG94" s="7"/>
      <c r="ACH94" s="7"/>
      <c r="ACI94" s="7"/>
      <c r="ACJ94" s="7"/>
      <c r="ACK94" s="7"/>
      <c r="ACL94" s="7"/>
      <c r="ACM94" s="7"/>
      <c r="ACN94" s="7"/>
      <c r="ACO94" s="7"/>
      <c r="ACP94" s="7"/>
      <c r="ACQ94" s="7"/>
      <c r="ACR94" s="7"/>
      <c r="ACS94" s="7"/>
      <c r="ACT94" s="7"/>
      <c r="ACU94" s="7"/>
      <c r="ACV94" s="7"/>
      <c r="ACW94" s="7"/>
      <c r="ACX94" s="7"/>
      <c r="ACY94" s="7"/>
      <c r="ACZ94" s="7"/>
      <c r="ADA94" s="7"/>
      <c r="ADB94" s="7"/>
      <c r="ADC94" s="7"/>
      <c r="ADD94" s="7"/>
      <c r="ADE94" s="7"/>
      <c r="ADF94" s="7"/>
      <c r="ADG94" s="7"/>
      <c r="ADH94" s="7"/>
      <c r="ADI94" s="7"/>
      <c r="ADJ94" s="7"/>
      <c r="ADK94" s="7"/>
      <c r="ADL94" s="7"/>
      <c r="ADM94" s="7"/>
      <c r="ADN94" s="7"/>
      <c r="ADO94" s="7"/>
      <c r="ADP94" s="7"/>
      <c r="ADQ94" s="7"/>
      <c r="ADR94" s="7"/>
      <c r="ADS94" s="7"/>
      <c r="ADT94" s="7"/>
      <c r="ADU94" s="7"/>
      <c r="ADV94" s="7"/>
      <c r="ADW94" s="7"/>
      <c r="ADX94" s="7"/>
      <c r="ADY94" s="7"/>
      <c r="ADZ94" s="7"/>
      <c r="AEA94" s="7"/>
      <c r="AEB94" s="7"/>
      <c r="AEC94" s="7"/>
      <c r="AED94" s="7"/>
      <c r="AEE94" s="7"/>
      <c r="AEF94" s="7"/>
      <c r="AEG94" s="7"/>
      <c r="AEH94" s="7"/>
      <c r="AEI94" s="7"/>
      <c r="AEJ94" s="7"/>
      <c r="AEK94" s="7"/>
      <c r="AEL94" s="7"/>
      <c r="AEM94" s="7"/>
      <c r="AEN94" s="7"/>
      <c r="AEO94" s="7"/>
      <c r="AEP94" s="7"/>
      <c r="AEQ94" s="7"/>
      <c r="AER94" s="7"/>
      <c r="AES94" s="7"/>
      <c r="AET94" s="7"/>
      <c r="AEU94" s="7"/>
      <c r="AEV94" s="7"/>
      <c r="AEW94" s="7"/>
      <c r="AEX94" s="7"/>
      <c r="AEY94" s="7"/>
      <c r="AEZ94" s="7"/>
      <c r="AFA94" s="7"/>
      <c r="AFB94" s="7"/>
      <c r="AFC94" s="7"/>
      <c r="AFD94" s="7"/>
      <c r="AFE94" s="7"/>
      <c r="AFF94" s="7"/>
      <c r="AFG94" s="7"/>
      <c r="AFH94" s="7"/>
      <c r="AFI94" s="7"/>
      <c r="AFJ94" s="7"/>
      <c r="AFK94" s="7"/>
      <c r="AFL94" s="7"/>
      <c r="AFM94" s="7"/>
      <c r="AFN94" s="7"/>
      <c r="AFO94" s="7"/>
      <c r="AFP94" s="7"/>
      <c r="AFQ94" s="7"/>
      <c r="AFR94" s="7"/>
      <c r="AFS94" s="7"/>
      <c r="AFT94" s="7"/>
      <c r="AFU94" s="7"/>
      <c r="AFV94" s="7"/>
      <c r="AFW94" s="7"/>
      <c r="AFX94" s="7"/>
      <c r="AFY94" s="7"/>
      <c r="AFZ94" s="7"/>
      <c r="AGA94" s="7"/>
      <c r="AGB94" s="7"/>
      <c r="AGC94" s="7"/>
      <c r="AGD94" s="7"/>
      <c r="AGE94" s="7"/>
      <c r="AGF94" s="7"/>
      <c r="AGG94" s="7"/>
      <c r="AGH94" s="7"/>
      <c r="AGI94" s="7"/>
      <c r="AGJ94" s="7"/>
      <c r="AGK94" s="7"/>
      <c r="AGL94" s="7"/>
      <c r="AGM94" s="7"/>
      <c r="AGN94" s="7"/>
      <c r="AGO94" s="7"/>
      <c r="AGP94" s="7"/>
      <c r="AGQ94" s="7"/>
      <c r="AGR94" s="7"/>
      <c r="AGS94" s="7"/>
      <c r="AGT94" s="7"/>
      <c r="AGU94" s="7"/>
      <c r="AGV94" s="7"/>
      <c r="AGW94" s="7"/>
      <c r="AGX94" s="7"/>
      <c r="AGY94" s="7"/>
      <c r="AGZ94" s="7"/>
      <c r="AHA94" s="7"/>
      <c r="AHB94" s="7"/>
      <c r="AHC94" s="7"/>
      <c r="AHD94" s="7"/>
      <c r="AHE94" s="7"/>
      <c r="AHF94" s="7"/>
      <c r="AHG94" s="7"/>
      <c r="AHH94" s="7"/>
      <c r="AHI94" s="7"/>
      <c r="AHJ94" s="7"/>
      <c r="AHK94" s="7"/>
      <c r="AHL94" s="7"/>
      <c r="AHM94" s="7"/>
      <c r="AHN94" s="7"/>
      <c r="AHO94" s="7"/>
      <c r="AHP94" s="7"/>
      <c r="AHQ94" s="7"/>
      <c r="AHR94" s="7"/>
      <c r="AHS94" s="7"/>
      <c r="AHT94" s="7"/>
      <c r="AHU94" s="7"/>
      <c r="AHV94" s="7"/>
      <c r="AHW94" s="7"/>
      <c r="AHX94" s="7"/>
      <c r="AHY94" s="7"/>
      <c r="AHZ94" s="7"/>
      <c r="AIA94" s="7"/>
      <c r="AIB94" s="7"/>
      <c r="AIC94" s="7"/>
      <c r="AID94" s="7"/>
      <c r="AIE94" s="7"/>
      <c r="AIF94" s="7"/>
      <c r="AIG94" s="7"/>
      <c r="AIH94" s="7"/>
      <c r="AII94" s="7"/>
      <c r="AIJ94" s="7"/>
      <c r="AIK94" s="7"/>
      <c r="AIL94" s="7"/>
      <c r="AIM94" s="7"/>
      <c r="AIN94" s="7"/>
      <c r="AIO94" s="7"/>
      <c r="AIP94" s="7"/>
      <c r="AIQ94" s="7"/>
      <c r="AIR94" s="7"/>
      <c r="AIS94" s="7"/>
      <c r="AIT94" s="7"/>
      <c r="AIU94" s="7"/>
      <c r="AIV94" s="7"/>
      <c r="AIW94" s="7"/>
      <c r="AIX94" s="7"/>
      <c r="AIY94" s="7"/>
      <c r="AIZ94" s="7"/>
      <c r="AJA94" s="7"/>
      <c r="AJB94" s="7"/>
      <c r="AJC94" s="7"/>
      <c r="AJD94" s="7"/>
      <c r="AJE94" s="7"/>
      <c r="AJF94" s="7"/>
      <c r="AJG94" s="7"/>
      <c r="AJH94" s="7"/>
      <c r="AJI94" s="7"/>
      <c r="AJJ94" s="7"/>
      <c r="AJK94" s="7"/>
      <c r="AJL94" s="7"/>
      <c r="AJM94" s="7"/>
      <c r="AJN94" s="7"/>
      <c r="AJO94" s="7"/>
      <c r="AJP94" s="7"/>
      <c r="AJQ94" s="7"/>
      <c r="AJR94" s="7"/>
      <c r="AJS94" s="7"/>
      <c r="AJT94" s="7"/>
      <c r="AJU94" s="7"/>
      <c r="AJV94" s="7"/>
      <c r="AJW94" s="7"/>
      <c r="AJX94" s="7"/>
      <c r="AJY94" s="7"/>
      <c r="AJZ94" s="7"/>
      <c r="AKA94" s="7"/>
      <c r="AKB94" s="7"/>
      <c r="AKC94" s="7"/>
      <c r="AKD94" s="7"/>
      <c r="AKE94" s="7"/>
      <c r="AKF94" s="7"/>
      <c r="AKG94" s="7"/>
      <c r="AKH94" s="7"/>
      <c r="AKI94" s="7"/>
      <c r="AKJ94" s="7"/>
      <c r="AKK94" s="7"/>
      <c r="AKL94" s="7"/>
      <c r="AKM94" s="7"/>
      <c r="AKN94" s="7"/>
      <c r="AKO94" s="7"/>
      <c r="AKP94" s="7"/>
      <c r="AKQ94" s="7"/>
      <c r="AKR94" s="7"/>
      <c r="AKS94" s="7"/>
      <c r="AKT94" s="7"/>
      <c r="AKU94" s="7"/>
      <c r="AKV94" s="7"/>
      <c r="AKW94" s="7"/>
      <c r="AKX94" s="7"/>
      <c r="AKY94" s="7"/>
      <c r="AKZ94" s="7"/>
      <c r="ALA94" s="7"/>
      <c r="ALB94" s="7"/>
      <c r="ALC94" s="7"/>
      <c r="ALD94" s="7"/>
      <c r="ALE94" s="7"/>
      <c r="ALF94" s="7"/>
      <c r="ALG94" s="7"/>
      <c r="ALH94" s="7"/>
      <c r="ALI94" s="7"/>
      <c r="ALJ94" s="7"/>
      <c r="ALK94" s="7"/>
      <c r="ALL94" s="7"/>
      <c r="ALM94" s="7"/>
      <c r="ALN94" s="7"/>
      <c r="ALO94" s="7"/>
      <c r="ALP94" s="7"/>
      <c r="ALQ94" s="7"/>
      <c r="ALR94" s="7"/>
      <c r="ALS94" s="7"/>
      <c r="ALT94" s="7"/>
      <c r="ALU94" s="7"/>
      <c r="ALV94" s="7"/>
      <c r="ALW94" s="7"/>
      <c r="ALX94" s="7"/>
      <c r="ALY94" s="7"/>
      <c r="ALZ94" s="7"/>
      <c r="AMA94" s="7"/>
      <c r="AMB94" s="7"/>
      <c r="AMC94" s="7"/>
      <c r="AMD94" s="7"/>
    </row>
    <row r="95" spans="1:1018" x14ac:dyDescent="0.25">
      <c r="A95" s="11" t="s">
        <v>75</v>
      </c>
      <c r="B95" s="13" t="s">
        <v>21</v>
      </c>
      <c r="C95" s="9">
        <v>0.97799999999999998</v>
      </c>
      <c r="D95" s="9">
        <v>1.198</v>
      </c>
      <c r="E95" s="5" t="s">
        <v>263</v>
      </c>
      <c r="F95" s="9">
        <v>0.63800000000000001</v>
      </c>
      <c r="G95" s="21" t="s">
        <v>10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  <c r="IW95" s="7"/>
      <c r="IX95" s="7"/>
      <c r="IY95" s="7"/>
      <c r="IZ95" s="7"/>
      <c r="JA95" s="7"/>
      <c r="JB95" s="7"/>
      <c r="JC95" s="7"/>
      <c r="JD95" s="7"/>
      <c r="JE95" s="7"/>
      <c r="JF95" s="7"/>
      <c r="JG95" s="7"/>
      <c r="JH95" s="7"/>
      <c r="JI95" s="7"/>
      <c r="JJ95" s="7"/>
      <c r="JK95" s="7"/>
      <c r="JL95" s="7"/>
      <c r="JM95" s="7"/>
      <c r="JN95" s="7"/>
      <c r="JO95" s="7"/>
      <c r="JP95" s="7"/>
      <c r="JQ95" s="7"/>
      <c r="JR95" s="7"/>
      <c r="JS95" s="7"/>
      <c r="JT95" s="7"/>
      <c r="JU95" s="7"/>
      <c r="JV95" s="7"/>
      <c r="JW95" s="7"/>
      <c r="JX95" s="7"/>
      <c r="JY95" s="7"/>
      <c r="JZ95" s="7"/>
      <c r="KA95" s="7"/>
      <c r="KB95" s="7"/>
      <c r="KC95" s="7"/>
      <c r="KD95" s="7"/>
      <c r="KE95" s="7"/>
      <c r="KF95" s="7"/>
      <c r="KG95" s="7"/>
      <c r="KH95" s="7"/>
      <c r="KI95" s="7"/>
      <c r="KJ95" s="7"/>
      <c r="KK95" s="7"/>
      <c r="KL95" s="7"/>
      <c r="KM95" s="7"/>
      <c r="KN95" s="7"/>
      <c r="KO95" s="7"/>
      <c r="KP95" s="7"/>
      <c r="KQ95" s="7"/>
      <c r="KR95" s="7"/>
      <c r="KS95" s="7"/>
      <c r="KT95" s="7"/>
      <c r="KU95" s="7"/>
      <c r="KV95" s="7"/>
      <c r="KW95" s="7"/>
      <c r="KX95" s="7"/>
      <c r="KY95" s="7"/>
      <c r="KZ95" s="7"/>
      <c r="LA95" s="7"/>
      <c r="LB95" s="7"/>
      <c r="LC95" s="7"/>
      <c r="LD95" s="7"/>
      <c r="LE95" s="7"/>
      <c r="LF95" s="7"/>
      <c r="LG95" s="7"/>
      <c r="LH95" s="7"/>
      <c r="LI95" s="7"/>
      <c r="LJ95" s="7"/>
      <c r="LK95" s="7"/>
      <c r="LL95" s="7"/>
      <c r="LM95" s="7"/>
      <c r="LN95" s="7"/>
      <c r="LO95" s="7"/>
      <c r="LP95" s="7"/>
      <c r="LQ95" s="7"/>
      <c r="LR95" s="7"/>
      <c r="LS95" s="7"/>
      <c r="LT95" s="7"/>
      <c r="LU95" s="7"/>
      <c r="LV95" s="7"/>
      <c r="LW95" s="7"/>
      <c r="LX95" s="7"/>
      <c r="LY95" s="7"/>
      <c r="LZ95" s="7"/>
      <c r="MA95" s="7"/>
      <c r="MB95" s="7"/>
      <c r="MC95" s="7"/>
      <c r="MD95" s="7"/>
      <c r="ME95" s="7"/>
      <c r="MF95" s="7"/>
      <c r="MG95" s="7"/>
      <c r="MH95" s="7"/>
      <c r="MI95" s="7"/>
      <c r="MJ95" s="7"/>
      <c r="MK95" s="7"/>
      <c r="ML95" s="7"/>
      <c r="MM95" s="7"/>
      <c r="MN95" s="7"/>
      <c r="MO95" s="7"/>
      <c r="MP95" s="7"/>
      <c r="MQ95" s="7"/>
      <c r="MR95" s="7"/>
      <c r="MS95" s="7"/>
      <c r="MT95" s="7"/>
      <c r="MU95" s="7"/>
      <c r="MV95" s="7"/>
      <c r="MW95" s="7"/>
      <c r="MX95" s="7"/>
      <c r="MY95" s="7"/>
      <c r="MZ95" s="7"/>
      <c r="NA95" s="7"/>
      <c r="NB95" s="7"/>
      <c r="NC95" s="7"/>
      <c r="ND95" s="7"/>
      <c r="NE95" s="7"/>
      <c r="NF95" s="7"/>
      <c r="NG95" s="7"/>
      <c r="NH95" s="7"/>
      <c r="NI95" s="7"/>
      <c r="NJ95" s="7"/>
      <c r="NK95" s="7"/>
      <c r="NL95" s="7"/>
      <c r="NM95" s="7"/>
      <c r="NN95" s="7"/>
      <c r="NO95" s="7"/>
      <c r="NP95" s="7"/>
      <c r="NQ95" s="7"/>
      <c r="NR95" s="7"/>
      <c r="NS95" s="7"/>
      <c r="NT95" s="7"/>
      <c r="NU95" s="7"/>
      <c r="NV95" s="7"/>
      <c r="NW95" s="7"/>
      <c r="NX95" s="7"/>
      <c r="NY95" s="7"/>
      <c r="NZ95" s="7"/>
      <c r="OA95" s="7"/>
      <c r="OB95" s="7"/>
      <c r="OC95" s="7"/>
      <c r="OD95" s="7"/>
      <c r="OE95" s="7"/>
      <c r="OF95" s="7"/>
      <c r="OG95" s="7"/>
      <c r="OH95" s="7"/>
      <c r="OI95" s="7"/>
      <c r="OJ95" s="7"/>
      <c r="OK95" s="7"/>
      <c r="OL95" s="7"/>
      <c r="OM95" s="7"/>
      <c r="ON95" s="7"/>
      <c r="OO95" s="7"/>
      <c r="OP95" s="7"/>
      <c r="OQ95" s="7"/>
      <c r="OR95" s="7"/>
      <c r="OS95" s="7"/>
      <c r="OT95" s="7"/>
      <c r="OU95" s="7"/>
      <c r="OV95" s="7"/>
      <c r="OW95" s="7"/>
      <c r="OX95" s="7"/>
      <c r="OY95" s="7"/>
      <c r="OZ95" s="7"/>
      <c r="PA95" s="7"/>
      <c r="PB95" s="7"/>
      <c r="PC95" s="7"/>
      <c r="PD95" s="7"/>
      <c r="PE95" s="7"/>
      <c r="PF95" s="7"/>
      <c r="PG95" s="7"/>
      <c r="PH95" s="7"/>
      <c r="PI95" s="7"/>
      <c r="PJ95" s="7"/>
      <c r="PK95" s="7"/>
      <c r="PL95" s="7"/>
      <c r="PM95" s="7"/>
      <c r="PN95" s="7"/>
      <c r="PO95" s="7"/>
      <c r="PP95" s="7"/>
      <c r="PQ95" s="7"/>
      <c r="PR95" s="7"/>
      <c r="PS95" s="7"/>
      <c r="PT95" s="7"/>
      <c r="PU95" s="7"/>
      <c r="PV95" s="7"/>
      <c r="PW95" s="7"/>
      <c r="PX95" s="7"/>
      <c r="PY95" s="7"/>
      <c r="PZ95" s="7"/>
      <c r="QA95" s="7"/>
      <c r="QB95" s="7"/>
      <c r="QC95" s="7"/>
      <c r="QD95" s="7"/>
      <c r="QE95" s="7"/>
      <c r="QF95" s="7"/>
      <c r="QG95" s="7"/>
      <c r="QH95" s="7"/>
      <c r="QI95" s="7"/>
      <c r="QJ95" s="7"/>
      <c r="QK95" s="7"/>
      <c r="QL95" s="7"/>
      <c r="QM95" s="7"/>
      <c r="QN95" s="7"/>
      <c r="QO95" s="7"/>
      <c r="QP95" s="7"/>
      <c r="QQ95" s="7"/>
      <c r="QR95" s="7"/>
      <c r="QS95" s="7"/>
      <c r="QT95" s="7"/>
      <c r="QU95" s="7"/>
      <c r="QV95" s="7"/>
      <c r="QW95" s="7"/>
      <c r="QX95" s="7"/>
      <c r="QY95" s="7"/>
      <c r="QZ95" s="7"/>
      <c r="RA95" s="7"/>
      <c r="RB95" s="7"/>
      <c r="RC95" s="7"/>
      <c r="RD95" s="7"/>
      <c r="RE95" s="7"/>
      <c r="RF95" s="7"/>
      <c r="RG95" s="7"/>
      <c r="RH95" s="7"/>
      <c r="RI95" s="7"/>
      <c r="RJ95" s="7"/>
      <c r="RK95" s="7"/>
      <c r="RL95" s="7"/>
      <c r="RM95" s="7"/>
      <c r="RN95" s="7"/>
      <c r="RO95" s="7"/>
      <c r="RP95" s="7"/>
      <c r="RQ95" s="7"/>
      <c r="RR95" s="7"/>
      <c r="RS95" s="7"/>
      <c r="RT95" s="7"/>
      <c r="RU95" s="7"/>
      <c r="RV95" s="7"/>
      <c r="RW95" s="7"/>
      <c r="RX95" s="7"/>
      <c r="RY95" s="7"/>
      <c r="RZ95" s="7"/>
      <c r="SA95" s="7"/>
      <c r="SB95" s="7"/>
      <c r="SC95" s="7"/>
      <c r="SD95" s="7"/>
      <c r="SE95" s="7"/>
      <c r="SF95" s="7"/>
      <c r="SG95" s="7"/>
      <c r="SH95" s="7"/>
      <c r="SI95" s="7"/>
      <c r="SJ95" s="7"/>
      <c r="SK95" s="7"/>
      <c r="SL95" s="7"/>
      <c r="SM95" s="7"/>
      <c r="SN95" s="7"/>
      <c r="SO95" s="7"/>
      <c r="SP95" s="7"/>
      <c r="SQ95" s="7"/>
      <c r="SR95" s="7"/>
      <c r="SS95" s="7"/>
      <c r="ST95" s="7"/>
      <c r="SU95" s="7"/>
      <c r="SV95" s="7"/>
      <c r="SW95" s="7"/>
      <c r="SX95" s="7"/>
      <c r="SY95" s="7"/>
      <c r="SZ95" s="7"/>
      <c r="TA95" s="7"/>
      <c r="TB95" s="7"/>
      <c r="TC95" s="7"/>
      <c r="TD95" s="7"/>
      <c r="TE95" s="7"/>
      <c r="TF95" s="7"/>
      <c r="TG95" s="7"/>
      <c r="TH95" s="7"/>
      <c r="TI95" s="7"/>
      <c r="TJ95" s="7"/>
      <c r="TK95" s="7"/>
      <c r="TL95" s="7"/>
      <c r="TM95" s="7"/>
      <c r="TN95" s="7"/>
      <c r="TO95" s="7"/>
      <c r="TP95" s="7"/>
      <c r="TQ95" s="7"/>
      <c r="TR95" s="7"/>
      <c r="TS95" s="7"/>
      <c r="TT95" s="7"/>
      <c r="TU95" s="7"/>
      <c r="TV95" s="7"/>
      <c r="TW95" s="7"/>
      <c r="TX95" s="7"/>
      <c r="TY95" s="7"/>
      <c r="TZ95" s="7"/>
      <c r="UA95" s="7"/>
      <c r="UB95" s="7"/>
      <c r="UC95" s="7"/>
      <c r="UD95" s="7"/>
      <c r="UE95" s="7"/>
      <c r="UF95" s="7"/>
      <c r="UG95" s="7"/>
      <c r="UH95" s="7"/>
      <c r="UI95" s="7"/>
      <c r="UJ95" s="7"/>
      <c r="UK95" s="7"/>
      <c r="UL95" s="7"/>
      <c r="UM95" s="7"/>
      <c r="UN95" s="7"/>
      <c r="UO95" s="7"/>
      <c r="UP95" s="7"/>
      <c r="UQ95" s="7"/>
      <c r="UR95" s="7"/>
      <c r="US95" s="7"/>
      <c r="UT95" s="7"/>
      <c r="UU95" s="7"/>
      <c r="UV95" s="7"/>
      <c r="UW95" s="7"/>
      <c r="UX95" s="7"/>
      <c r="UY95" s="7"/>
      <c r="UZ95" s="7"/>
      <c r="VA95" s="7"/>
      <c r="VB95" s="7"/>
      <c r="VC95" s="7"/>
      <c r="VD95" s="7"/>
      <c r="VE95" s="7"/>
      <c r="VF95" s="7"/>
      <c r="VG95" s="7"/>
      <c r="VH95" s="7"/>
      <c r="VI95" s="7"/>
      <c r="VJ95" s="7"/>
      <c r="VK95" s="7"/>
      <c r="VL95" s="7"/>
      <c r="VM95" s="7"/>
      <c r="VN95" s="7"/>
      <c r="VO95" s="7"/>
      <c r="VP95" s="7"/>
      <c r="VQ95" s="7"/>
      <c r="VR95" s="7"/>
      <c r="VS95" s="7"/>
      <c r="VT95" s="7"/>
      <c r="VU95" s="7"/>
      <c r="VV95" s="7"/>
      <c r="VW95" s="7"/>
      <c r="VX95" s="7"/>
      <c r="VY95" s="7"/>
      <c r="VZ95" s="7"/>
      <c r="WA95" s="7"/>
      <c r="WB95" s="7"/>
      <c r="WC95" s="7"/>
      <c r="WD95" s="7"/>
      <c r="WE95" s="7"/>
      <c r="WF95" s="7"/>
      <c r="WG95" s="7"/>
      <c r="WH95" s="7"/>
      <c r="WI95" s="7"/>
      <c r="WJ95" s="7"/>
      <c r="WK95" s="7"/>
      <c r="WL95" s="7"/>
      <c r="WM95" s="7"/>
      <c r="WN95" s="7"/>
      <c r="WO95" s="7"/>
      <c r="WP95" s="7"/>
      <c r="WQ95" s="7"/>
      <c r="WR95" s="7"/>
      <c r="WS95" s="7"/>
      <c r="WT95" s="7"/>
      <c r="WU95" s="7"/>
      <c r="WV95" s="7"/>
      <c r="WW95" s="7"/>
      <c r="WX95" s="7"/>
      <c r="WY95" s="7"/>
      <c r="WZ95" s="7"/>
      <c r="XA95" s="7"/>
      <c r="XB95" s="7"/>
      <c r="XC95" s="7"/>
      <c r="XD95" s="7"/>
      <c r="XE95" s="7"/>
      <c r="XF95" s="7"/>
      <c r="XG95" s="7"/>
      <c r="XH95" s="7"/>
      <c r="XI95" s="7"/>
      <c r="XJ95" s="7"/>
      <c r="XK95" s="7"/>
      <c r="XL95" s="7"/>
      <c r="XM95" s="7"/>
      <c r="XN95" s="7"/>
      <c r="XO95" s="7"/>
      <c r="XP95" s="7"/>
      <c r="XQ95" s="7"/>
      <c r="XR95" s="7"/>
      <c r="XS95" s="7"/>
      <c r="XT95" s="7"/>
      <c r="XU95" s="7"/>
      <c r="XV95" s="7"/>
      <c r="XW95" s="7"/>
      <c r="XX95" s="7"/>
      <c r="XY95" s="7"/>
      <c r="XZ95" s="7"/>
      <c r="YA95" s="7"/>
      <c r="YB95" s="7"/>
      <c r="YC95" s="7"/>
      <c r="YD95" s="7"/>
      <c r="YE95" s="7"/>
      <c r="YF95" s="7"/>
      <c r="YG95" s="7"/>
      <c r="YH95" s="7"/>
      <c r="YI95" s="7"/>
      <c r="YJ95" s="7"/>
      <c r="YK95" s="7"/>
      <c r="YL95" s="7"/>
      <c r="YM95" s="7"/>
      <c r="YN95" s="7"/>
      <c r="YO95" s="7"/>
      <c r="YP95" s="7"/>
      <c r="YQ95" s="7"/>
      <c r="YR95" s="7"/>
      <c r="YS95" s="7"/>
      <c r="YT95" s="7"/>
      <c r="YU95" s="7"/>
      <c r="YV95" s="7"/>
      <c r="YW95" s="7"/>
      <c r="YX95" s="7"/>
      <c r="YY95" s="7"/>
      <c r="YZ95" s="7"/>
      <c r="ZA95" s="7"/>
      <c r="ZB95" s="7"/>
      <c r="ZC95" s="7"/>
      <c r="ZD95" s="7"/>
      <c r="ZE95" s="7"/>
      <c r="ZF95" s="7"/>
      <c r="ZG95" s="7"/>
      <c r="ZH95" s="7"/>
      <c r="ZI95" s="7"/>
      <c r="ZJ95" s="7"/>
      <c r="ZK95" s="7"/>
      <c r="ZL95" s="7"/>
      <c r="ZM95" s="7"/>
      <c r="ZN95" s="7"/>
      <c r="ZO95" s="7"/>
      <c r="ZP95" s="7"/>
      <c r="ZQ95" s="7"/>
      <c r="ZR95" s="7"/>
      <c r="ZS95" s="7"/>
      <c r="ZT95" s="7"/>
      <c r="ZU95" s="7"/>
      <c r="ZV95" s="7"/>
      <c r="ZW95" s="7"/>
      <c r="ZX95" s="7"/>
      <c r="ZY95" s="7"/>
      <c r="ZZ95" s="7"/>
      <c r="AAA95" s="7"/>
      <c r="AAB95" s="7"/>
      <c r="AAC95" s="7"/>
      <c r="AAD95" s="7"/>
      <c r="AAE95" s="7"/>
      <c r="AAF95" s="7"/>
      <c r="AAG95" s="7"/>
      <c r="AAH95" s="7"/>
      <c r="AAI95" s="7"/>
      <c r="AAJ95" s="7"/>
      <c r="AAK95" s="7"/>
      <c r="AAL95" s="7"/>
      <c r="AAM95" s="7"/>
      <c r="AAN95" s="7"/>
      <c r="AAO95" s="7"/>
      <c r="AAP95" s="7"/>
      <c r="AAQ95" s="7"/>
      <c r="AAR95" s="7"/>
      <c r="AAS95" s="7"/>
      <c r="AAT95" s="7"/>
      <c r="AAU95" s="7"/>
      <c r="AAV95" s="7"/>
      <c r="AAW95" s="7"/>
      <c r="AAX95" s="7"/>
      <c r="AAY95" s="7"/>
      <c r="AAZ95" s="7"/>
      <c r="ABA95" s="7"/>
      <c r="ABB95" s="7"/>
      <c r="ABC95" s="7"/>
      <c r="ABD95" s="7"/>
      <c r="ABE95" s="7"/>
      <c r="ABF95" s="7"/>
      <c r="ABG95" s="7"/>
      <c r="ABH95" s="7"/>
      <c r="ABI95" s="7"/>
      <c r="ABJ95" s="7"/>
      <c r="ABK95" s="7"/>
      <c r="ABL95" s="7"/>
      <c r="ABM95" s="7"/>
      <c r="ABN95" s="7"/>
      <c r="ABO95" s="7"/>
      <c r="ABP95" s="7"/>
      <c r="ABQ95" s="7"/>
      <c r="ABR95" s="7"/>
      <c r="ABS95" s="7"/>
      <c r="ABT95" s="7"/>
      <c r="ABU95" s="7"/>
      <c r="ABV95" s="7"/>
      <c r="ABW95" s="7"/>
      <c r="ABX95" s="7"/>
      <c r="ABY95" s="7"/>
      <c r="ABZ95" s="7"/>
      <c r="ACA95" s="7"/>
      <c r="ACB95" s="7"/>
      <c r="ACC95" s="7"/>
      <c r="ACD95" s="7"/>
      <c r="ACE95" s="7"/>
      <c r="ACF95" s="7"/>
      <c r="ACG95" s="7"/>
      <c r="ACH95" s="7"/>
      <c r="ACI95" s="7"/>
      <c r="ACJ95" s="7"/>
      <c r="ACK95" s="7"/>
      <c r="ACL95" s="7"/>
      <c r="ACM95" s="7"/>
      <c r="ACN95" s="7"/>
      <c r="ACO95" s="7"/>
      <c r="ACP95" s="7"/>
      <c r="ACQ95" s="7"/>
      <c r="ACR95" s="7"/>
      <c r="ACS95" s="7"/>
      <c r="ACT95" s="7"/>
      <c r="ACU95" s="7"/>
      <c r="ACV95" s="7"/>
      <c r="ACW95" s="7"/>
      <c r="ACX95" s="7"/>
      <c r="ACY95" s="7"/>
      <c r="ACZ95" s="7"/>
      <c r="ADA95" s="7"/>
      <c r="ADB95" s="7"/>
      <c r="ADC95" s="7"/>
      <c r="ADD95" s="7"/>
      <c r="ADE95" s="7"/>
      <c r="ADF95" s="7"/>
      <c r="ADG95" s="7"/>
      <c r="ADH95" s="7"/>
      <c r="ADI95" s="7"/>
      <c r="ADJ95" s="7"/>
      <c r="ADK95" s="7"/>
      <c r="ADL95" s="7"/>
      <c r="ADM95" s="7"/>
      <c r="ADN95" s="7"/>
      <c r="ADO95" s="7"/>
      <c r="ADP95" s="7"/>
      <c r="ADQ95" s="7"/>
      <c r="ADR95" s="7"/>
      <c r="ADS95" s="7"/>
      <c r="ADT95" s="7"/>
      <c r="ADU95" s="7"/>
      <c r="ADV95" s="7"/>
      <c r="ADW95" s="7"/>
      <c r="ADX95" s="7"/>
      <c r="ADY95" s="7"/>
      <c r="ADZ95" s="7"/>
      <c r="AEA95" s="7"/>
      <c r="AEB95" s="7"/>
      <c r="AEC95" s="7"/>
      <c r="AED95" s="7"/>
      <c r="AEE95" s="7"/>
      <c r="AEF95" s="7"/>
      <c r="AEG95" s="7"/>
      <c r="AEH95" s="7"/>
      <c r="AEI95" s="7"/>
      <c r="AEJ95" s="7"/>
      <c r="AEK95" s="7"/>
      <c r="AEL95" s="7"/>
      <c r="AEM95" s="7"/>
      <c r="AEN95" s="7"/>
      <c r="AEO95" s="7"/>
      <c r="AEP95" s="7"/>
      <c r="AEQ95" s="7"/>
      <c r="AER95" s="7"/>
      <c r="AES95" s="7"/>
      <c r="AET95" s="7"/>
      <c r="AEU95" s="7"/>
      <c r="AEV95" s="7"/>
      <c r="AEW95" s="7"/>
      <c r="AEX95" s="7"/>
      <c r="AEY95" s="7"/>
      <c r="AEZ95" s="7"/>
      <c r="AFA95" s="7"/>
      <c r="AFB95" s="7"/>
      <c r="AFC95" s="7"/>
      <c r="AFD95" s="7"/>
      <c r="AFE95" s="7"/>
      <c r="AFF95" s="7"/>
      <c r="AFG95" s="7"/>
      <c r="AFH95" s="7"/>
      <c r="AFI95" s="7"/>
      <c r="AFJ95" s="7"/>
      <c r="AFK95" s="7"/>
      <c r="AFL95" s="7"/>
      <c r="AFM95" s="7"/>
      <c r="AFN95" s="7"/>
      <c r="AFO95" s="7"/>
      <c r="AFP95" s="7"/>
      <c r="AFQ95" s="7"/>
      <c r="AFR95" s="7"/>
      <c r="AFS95" s="7"/>
      <c r="AFT95" s="7"/>
      <c r="AFU95" s="7"/>
      <c r="AFV95" s="7"/>
      <c r="AFW95" s="7"/>
      <c r="AFX95" s="7"/>
      <c r="AFY95" s="7"/>
      <c r="AFZ95" s="7"/>
      <c r="AGA95" s="7"/>
      <c r="AGB95" s="7"/>
      <c r="AGC95" s="7"/>
      <c r="AGD95" s="7"/>
      <c r="AGE95" s="7"/>
      <c r="AGF95" s="7"/>
      <c r="AGG95" s="7"/>
      <c r="AGH95" s="7"/>
      <c r="AGI95" s="7"/>
      <c r="AGJ95" s="7"/>
      <c r="AGK95" s="7"/>
      <c r="AGL95" s="7"/>
      <c r="AGM95" s="7"/>
      <c r="AGN95" s="7"/>
      <c r="AGO95" s="7"/>
      <c r="AGP95" s="7"/>
      <c r="AGQ95" s="7"/>
      <c r="AGR95" s="7"/>
      <c r="AGS95" s="7"/>
      <c r="AGT95" s="7"/>
      <c r="AGU95" s="7"/>
      <c r="AGV95" s="7"/>
      <c r="AGW95" s="7"/>
      <c r="AGX95" s="7"/>
      <c r="AGY95" s="7"/>
      <c r="AGZ95" s="7"/>
      <c r="AHA95" s="7"/>
      <c r="AHB95" s="7"/>
      <c r="AHC95" s="7"/>
      <c r="AHD95" s="7"/>
      <c r="AHE95" s="7"/>
      <c r="AHF95" s="7"/>
      <c r="AHG95" s="7"/>
      <c r="AHH95" s="7"/>
      <c r="AHI95" s="7"/>
      <c r="AHJ95" s="7"/>
      <c r="AHK95" s="7"/>
      <c r="AHL95" s="7"/>
      <c r="AHM95" s="7"/>
      <c r="AHN95" s="7"/>
      <c r="AHO95" s="7"/>
      <c r="AHP95" s="7"/>
      <c r="AHQ95" s="7"/>
      <c r="AHR95" s="7"/>
      <c r="AHS95" s="7"/>
      <c r="AHT95" s="7"/>
      <c r="AHU95" s="7"/>
      <c r="AHV95" s="7"/>
      <c r="AHW95" s="7"/>
      <c r="AHX95" s="7"/>
      <c r="AHY95" s="7"/>
      <c r="AHZ95" s="7"/>
      <c r="AIA95" s="7"/>
      <c r="AIB95" s="7"/>
      <c r="AIC95" s="7"/>
      <c r="AID95" s="7"/>
      <c r="AIE95" s="7"/>
      <c r="AIF95" s="7"/>
      <c r="AIG95" s="7"/>
      <c r="AIH95" s="7"/>
      <c r="AII95" s="7"/>
      <c r="AIJ95" s="7"/>
      <c r="AIK95" s="7"/>
      <c r="AIL95" s="7"/>
      <c r="AIM95" s="7"/>
      <c r="AIN95" s="7"/>
      <c r="AIO95" s="7"/>
      <c r="AIP95" s="7"/>
      <c r="AIQ95" s="7"/>
      <c r="AIR95" s="7"/>
      <c r="AIS95" s="7"/>
      <c r="AIT95" s="7"/>
      <c r="AIU95" s="7"/>
      <c r="AIV95" s="7"/>
      <c r="AIW95" s="7"/>
      <c r="AIX95" s="7"/>
      <c r="AIY95" s="7"/>
      <c r="AIZ95" s="7"/>
      <c r="AJA95" s="7"/>
      <c r="AJB95" s="7"/>
      <c r="AJC95" s="7"/>
      <c r="AJD95" s="7"/>
      <c r="AJE95" s="7"/>
      <c r="AJF95" s="7"/>
      <c r="AJG95" s="7"/>
      <c r="AJH95" s="7"/>
      <c r="AJI95" s="7"/>
      <c r="AJJ95" s="7"/>
      <c r="AJK95" s="7"/>
      <c r="AJL95" s="7"/>
      <c r="AJM95" s="7"/>
      <c r="AJN95" s="7"/>
      <c r="AJO95" s="7"/>
      <c r="AJP95" s="7"/>
      <c r="AJQ95" s="7"/>
      <c r="AJR95" s="7"/>
      <c r="AJS95" s="7"/>
      <c r="AJT95" s="7"/>
      <c r="AJU95" s="7"/>
      <c r="AJV95" s="7"/>
      <c r="AJW95" s="7"/>
      <c r="AJX95" s="7"/>
      <c r="AJY95" s="7"/>
      <c r="AJZ95" s="7"/>
      <c r="AKA95" s="7"/>
      <c r="AKB95" s="7"/>
      <c r="AKC95" s="7"/>
      <c r="AKD95" s="7"/>
      <c r="AKE95" s="7"/>
      <c r="AKF95" s="7"/>
      <c r="AKG95" s="7"/>
      <c r="AKH95" s="7"/>
      <c r="AKI95" s="7"/>
      <c r="AKJ95" s="7"/>
      <c r="AKK95" s="7"/>
      <c r="AKL95" s="7"/>
      <c r="AKM95" s="7"/>
      <c r="AKN95" s="7"/>
      <c r="AKO95" s="7"/>
      <c r="AKP95" s="7"/>
      <c r="AKQ95" s="7"/>
      <c r="AKR95" s="7"/>
      <c r="AKS95" s="7"/>
      <c r="AKT95" s="7"/>
      <c r="AKU95" s="7"/>
      <c r="AKV95" s="7"/>
      <c r="AKW95" s="7"/>
      <c r="AKX95" s="7"/>
      <c r="AKY95" s="7"/>
      <c r="AKZ95" s="7"/>
      <c r="ALA95" s="7"/>
      <c r="ALB95" s="7"/>
      <c r="ALC95" s="7"/>
      <c r="ALD95" s="7"/>
      <c r="ALE95" s="7"/>
      <c r="ALF95" s="7"/>
      <c r="ALG95" s="7"/>
      <c r="ALH95" s="7"/>
      <c r="ALI95" s="7"/>
      <c r="ALJ95" s="7"/>
      <c r="ALK95" s="7"/>
      <c r="ALL95" s="7"/>
      <c r="ALM95" s="7"/>
      <c r="ALN95" s="7"/>
      <c r="ALO95" s="7"/>
      <c r="ALP95" s="7"/>
      <c r="ALQ95" s="7"/>
      <c r="ALR95" s="7"/>
      <c r="ALS95" s="7"/>
      <c r="ALT95" s="7"/>
      <c r="ALU95" s="7"/>
      <c r="ALV95" s="7"/>
      <c r="ALW95" s="7"/>
      <c r="ALX95" s="7"/>
      <c r="ALY95" s="7"/>
      <c r="ALZ95" s="7"/>
      <c r="AMA95" s="7"/>
      <c r="AMB95" s="7"/>
      <c r="AMC95" s="7"/>
      <c r="AMD95" s="7"/>
    </row>
    <row r="96" spans="1:1018" x14ac:dyDescent="0.25">
      <c r="A96" s="11" t="s">
        <v>75</v>
      </c>
      <c r="B96" s="13" t="s">
        <v>21</v>
      </c>
      <c r="C96" s="9">
        <v>0.97299999999999998</v>
      </c>
      <c r="D96" s="9" t="s">
        <v>264</v>
      </c>
      <c r="E96" s="5" t="s">
        <v>265</v>
      </c>
      <c r="F96" s="9">
        <v>0.63400000000000001</v>
      </c>
      <c r="G96" s="21" t="s">
        <v>10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  <c r="IW96" s="7"/>
      <c r="IX96" s="7"/>
      <c r="IY96" s="7"/>
      <c r="IZ96" s="7"/>
      <c r="JA96" s="7"/>
      <c r="JB96" s="7"/>
      <c r="JC96" s="7"/>
      <c r="JD96" s="7"/>
      <c r="JE96" s="7"/>
      <c r="JF96" s="7"/>
      <c r="JG96" s="7"/>
      <c r="JH96" s="7"/>
      <c r="JI96" s="7"/>
      <c r="JJ96" s="7"/>
      <c r="JK96" s="7"/>
      <c r="JL96" s="7"/>
      <c r="JM96" s="7"/>
      <c r="JN96" s="7"/>
      <c r="JO96" s="7"/>
      <c r="JP96" s="7"/>
      <c r="JQ96" s="7"/>
      <c r="JR96" s="7"/>
      <c r="JS96" s="7"/>
      <c r="JT96" s="7"/>
      <c r="JU96" s="7"/>
      <c r="JV96" s="7"/>
      <c r="JW96" s="7"/>
      <c r="JX96" s="7"/>
      <c r="JY96" s="7"/>
      <c r="JZ96" s="7"/>
      <c r="KA96" s="7"/>
      <c r="KB96" s="7"/>
      <c r="KC96" s="7"/>
      <c r="KD96" s="7"/>
      <c r="KE96" s="7"/>
      <c r="KF96" s="7"/>
      <c r="KG96" s="7"/>
      <c r="KH96" s="7"/>
      <c r="KI96" s="7"/>
      <c r="KJ96" s="7"/>
      <c r="KK96" s="7"/>
      <c r="KL96" s="7"/>
      <c r="KM96" s="7"/>
      <c r="KN96" s="7"/>
      <c r="KO96" s="7"/>
      <c r="KP96" s="7"/>
      <c r="KQ96" s="7"/>
      <c r="KR96" s="7"/>
      <c r="KS96" s="7"/>
      <c r="KT96" s="7"/>
      <c r="KU96" s="7"/>
      <c r="KV96" s="7"/>
      <c r="KW96" s="7"/>
      <c r="KX96" s="7"/>
      <c r="KY96" s="7"/>
      <c r="KZ96" s="7"/>
      <c r="LA96" s="7"/>
      <c r="LB96" s="7"/>
      <c r="LC96" s="7"/>
      <c r="LD96" s="7"/>
      <c r="LE96" s="7"/>
      <c r="LF96" s="7"/>
      <c r="LG96" s="7"/>
      <c r="LH96" s="7"/>
      <c r="LI96" s="7"/>
      <c r="LJ96" s="7"/>
      <c r="LK96" s="7"/>
      <c r="LL96" s="7"/>
      <c r="LM96" s="7"/>
      <c r="LN96" s="7"/>
      <c r="LO96" s="7"/>
      <c r="LP96" s="7"/>
      <c r="LQ96" s="7"/>
      <c r="LR96" s="7"/>
      <c r="LS96" s="7"/>
      <c r="LT96" s="7"/>
      <c r="LU96" s="7"/>
      <c r="LV96" s="7"/>
      <c r="LW96" s="7"/>
      <c r="LX96" s="7"/>
      <c r="LY96" s="7"/>
      <c r="LZ96" s="7"/>
      <c r="MA96" s="7"/>
      <c r="MB96" s="7"/>
      <c r="MC96" s="7"/>
      <c r="MD96" s="7"/>
      <c r="ME96" s="7"/>
      <c r="MF96" s="7"/>
      <c r="MG96" s="7"/>
      <c r="MH96" s="7"/>
      <c r="MI96" s="7"/>
      <c r="MJ96" s="7"/>
      <c r="MK96" s="7"/>
      <c r="ML96" s="7"/>
      <c r="MM96" s="7"/>
      <c r="MN96" s="7"/>
      <c r="MO96" s="7"/>
      <c r="MP96" s="7"/>
      <c r="MQ96" s="7"/>
      <c r="MR96" s="7"/>
      <c r="MS96" s="7"/>
      <c r="MT96" s="7"/>
      <c r="MU96" s="7"/>
      <c r="MV96" s="7"/>
      <c r="MW96" s="7"/>
      <c r="MX96" s="7"/>
      <c r="MY96" s="7"/>
      <c r="MZ96" s="7"/>
      <c r="NA96" s="7"/>
      <c r="NB96" s="7"/>
      <c r="NC96" s="7"/>
      <c r="ND96" s="7"/>
      <c r="NE96" s="7"/>
      <c r="NF96" s="7"/>
      <c r="NG96" s="7"/>
      <c r="NH96" s="7"/>
      <c r="NI96" s="7"/>
      <c r="NJ96" s="7"/>
      <c r="NK96" s="7"/>
      <c r="NL96" s="7"/>
      <c r="NM96" s="7"/>
      <c r="NN96" s="7"/>
      <c r="NO96" s="7"/>
      <c r="NP96" s="7"/>
      <c r="NQ96" s="7"/>
      <c r="NR96" s="7"/>
      <c r="NS96" s="7"/>
      <c r="NT96" s="7"/>
      <c r="NU96" s="7"/>
      <c r="NV96" s="7"/>
      <c r="NW96" s="7"/>
      <c r="NX96" s="7"/>
      <c r="NY96" s="7"/>
      <c r="NZ96" s="7"/>
      <c r="OA96" s="7"/>
      <c r="OB96" s="7"/>
      <c r="OC96" s="7"/>
      <c r="OD96" s="7"/>
      <c r="OE96" s="7"/>
      <c r="OF96" s="7"/>
      <c r="OG96" s="7"/>
      <c r="OH96" s="7"/>
      <c r="OI96" s="7"/>
      <c r="OJ96" s="7"/>
      <c r="OK96" s="7"/>
      <c r="OL96" s="7"/>
      <c r="OM96" s="7"/>
      <c r="ON96" s="7"/>
      <c r="OO96" s="7"/>
      <c r="OP96" s="7"/>
      <c r="OQ96" s="7"/>
      <c r="OR96" s="7"/>
      <c r="OS96" s="7"/>
      <c r="OT96" s="7"/>
      <c r="OU96" s="7"/>
      <c r="OV96" s="7"/>
      <c r="OW96" s="7"/>
      <c r="OX96" s="7"/>
      <c r="OY96" s="7"/>
      <c r="OZ96" s="7"/>
      <c r="PA96" s="7"/>
      <c r="PB96" s="7"/>
      <c r="PC96" s="7"/>
      <c r="PD96" s="7"/>
      <c r="PE96" s="7"/>
      <c r="PF96" s="7"/>
      <c r="PG96" s="7"/>
      <c r="PH96" s="7"/>
      <c r="PI96" s="7"/>
      <c r="PJ96" s="7"/>
      <c r="PK96" s="7"/>
      <c r="PL96" s="7"/>
      <c r="PM96" s="7"/>
      <c r="PN96" s="7"/>
      <c r="PO96" s="7"/>
      <c r="PP96" s="7"/>
      <c r="PQ96" s="7"/>
      <c r="PR96" s="7"/>
      <c r="PS96" s="7"/>
      <c r="PT96" s="7"/>
      <c r="PU96" s="7"/>
      <c r="PV96" s="7"/>
      <c r="PW96" s="7"/>
      <c r="PX96" s="7"/>
      <c r="PY96" s="7"/>
      <c r="PZ96" s="7"/>
      <c r="QA96" s="7"/>
      <c r="QB96" s="7"/>
      <c r="QC96" s="7"/>
      <c r="QD96" s="7"/>
      <c r="QE96" s="7"/>
      <c r="QF96" s="7"/>
      <c r="QG96" s="7"/>
      <c r="QH96" s="7"/>
      <c r="QI96" s="7"/>
      <c r="QJ96" s="7"/>
      <c r="QK96" s="7"/>
      <c r="QL96" s="7"/>
      <c r="QM96" s="7"/>
      <c r="QN96" s="7"/>
      <c r="QO96" s="7"/>
      <c r="QP96" s="7"/>
      <c r="QQ96" s="7"/>
      <c r="QR96" s="7"/>
      <c r="QS96" s="7"/>
      <c r="QT96" s="7"/>
      <c r="QU96" s="7"/>
      <c r="QV96" s="7"/>
      <c r="QW96" s="7"/>
      <c r="QX96" s="7"/>
      <c r="QY96" s="7"/>
      <c r="QZ96" s="7"/>
      <c r="RA96" s="7"/>
      <c r="RB96" s="7"/>
      <c r="RC96" s="7"/>
      <c r="RD96" s="7"/>
      <c r="RE96" s="7"/>
      <c r="RF96" s="7"/>
      <c r="RG96" s="7"/>
      <c r="RH96" s="7"/>
      <c r="RI96" s="7"/>
      <c r="RJ96" s="7"/>
      <c r="RK96" s="7"/>
      <c r="RL96" s="7"/>
      <c r="RM96" s="7"/>
      <c r="RN96" s="7"/>
      <c r="RO96" s="7"/>
      <c r="RP96" s="7"/>
      <c r="RQ96" s="7"/>
      <c r="RR96" s="7"/>
      <c r="RS96" s="7"/>
      <c r="RT96" s="7"/>
      <c r="RU96" s="7"/>
      <c r="RV96" s="7"/>
      <c r="RW96" s="7"/>
      <c r="RX96" s="7"/>
      <c r="RY96" s="7"/>
      <c r="RZ96" s="7"/>
      <c r="SA96" s="7"/>
      <c r="SB96" s="7"/>
      <c r="SC96" s="7"/>
      <c r="SD96" s="7"/>
      <c r="SE96" s="7"/>
      <c r="SF96" s="7"/>
      <c r="SG96" s="7"/>
      <c r="SH96" s="7"/>
      <c r="SI96" s="7"/>
      <c r="SJ96" s="7"/>
      <c r="SK96" s="7"/>
      <c r="SL96" s="7"/>
      <c r="SM96" s="7"/>
      <c r="SN96" s="7"/>
      <c r="SO96" s="7"/>
      <c r="SP96" s="7"/>
      <c r="SQ96" s="7"/>
      <c r="SR96" s="7"/>
      <c r="SS96" s="7"/>
      <c r="ST96" s="7"/>
      <c r="SU96" s="7"/>
      <c r="SV96" s="7"/>
      <c r="SW96" s="7"/>
      <c r="SX96" s="7"/>
      <c r="SY96" s="7"/>
      <c r="SZ96" s="7"/>
      <c r="TA96" s="7"/>
      <c r="TB96" s="7"/>
      <c r="TC96" s="7"/>
      <c r="TD96" s="7"/>
      <c r="TE96" s="7"/>
      <c r="TF96" s="7"/>
      <c r="TG96" s="7"/>
      <c r="TH96" s="7"/>
      <c r="TI96" s="7"/>
      <c r="TJ96" s="7"/>
      <c r="TK96" s="7"/>
      <c r="TL96" s="7"/>
      <c r="TM96" s="7"/>
      <c r="TN96" s="7"/>
      <c r="TO96" s="7"/>
      <c r="TP96" s="7"/>
      <c r="TQ96" s="7"/>
      <c r="TR96" s="7"/>
      <c r="TS96" s="7"/>
      <c r="TT96" s="7"/>
      <c r="TU96" s="7"/>
      <c r="TV96" s="7"/>
      <c r="TW96" s="7"/>
      <c r="TX96" s="7"/>
      <c r="TY96" s="7"/>
      <c r="TZ96" s="7"/>
      <c r="UA96" s="7"/>
      <c r="UB96" s="7"/>
      <c r="UC96" s="7"/>
      <c r="UD96" s="7"/>
      <c r="UE96" s="7"/>
      <c r="UF96" s="7"/>
      <c r="UG96" s="7"/>
      <c r="UH96" s="7"/>
      <c r="UI96" s="7"/>
      <c r="UJ96" s="7"/>
      <c r="UK96" s="7"/>
      <c r="UL96" s="7"/>
      <c r="UM96" s="7"/>
      <c r="UN96" s="7"/>
      <c r="UO96" s="7"/>
      <c r="UP96" s="7"/>
      <c r="UQ96" s="7"/>
      <c r="UR96" s="7"/>
      <c r="US96" s="7"/>
      <c r="UT96" s="7"/>
      <c r="UU96" s="7"/>
      <c r="UV96" s="7"/>
      <c r="UW96" s="7"/>
      <c r="UX96" s="7"/>
      <c r="UY96" s="7"/>
      <c r="UZ96" s="7"/>
      <c r="VA96" s="7"/>
      <c r="VB96" s="7"/>
      <c r="VC96" s="7"/>
      <c r="VD96" s="7"/>
      <c r="VE96" s="7"/>
      <c r="VF96" s="7"/>
      <c r="VG96" s="7"/>
      <c r="VH96" s="7"/>
      <c r="VI96" s="7"/>
      <c r="VJ96" s="7"/>
      <c r="VK96" s="7"/>
      <c r="VL96" s="7"/>
      <c r="VM96" s="7"/>
      <c r="VN96" s="7"/>
      <c r="VO96" s="7"/>
      <c r="VP96" s="7"/>
      <c r="VQ96" s="7"/>
      <c r="VR96" s="7"/>
      <c r="VS96" s="7"/>
      <c r="VT96" s="7"/>
      <c r="VU96" s="7"/>
      <c r="VV96" s="7"/>
      <c r="VW96" s="7"/>
      <c r="VX96" s="7"/>
      <c r="VY96" s="7"/>
      <c r="VZ96" s="7"/>
      <c r="WA96" s="7"/>
      <c r="WB96" s="7"/>
      <c r="WC96" s="7"/>
      <c r="WD96" s="7"/>
      <c r="WE96" s="7"/>
      <c r="WF96" s="7"/>
      <c r="WG96" s="7"/>
      <c r="WH96" s="7"/>
      <c r="WI96" s="7"/>
      <c r="WJ96" s="7"/>
      <c r="WK96" s="7"/>
      <c r="WL96" s="7"/>
      <c r="WM96" s="7"/>
      <c r="WN96" s="7"/>
      <c r="WO96" s="7"/>
      <c r="WP96" s="7"/>
      <c r="WQ96" s="7"/>
      <c r="WR96" s="7"/>
      <c r="WS96" s="7"/>
      <c r="WT96" s="7"/>
      <c r="WU96" s="7"/>
      <c r="WV96" s="7"/>
      <c r="WW96" s="7"/>
      <c r="WX96" s="7"/>
      <c r="WY96" s="7"/>
      <c r="WZ96" s="7"/>
      <c r="XA96" s="7"/>
      <c r="XB96" s="7"/>
      <c r="XC96" s="7"/>
      <c r="XD96" s="7"/>
      <c r="XE96" s="7"/>
      <c r="XF96" s="7"/>
      <c r="XG96" s="7"/>
      <c r="XH96" s="7"/>
      <c r="XI96" s="7"/>
      <c r="XJ96" s="7"/>
      <c r="XK96" s="7"/>
      <c r="XL96" s="7"/>
      <c r="XM96" s="7"/>
      <c r="XN96" s="7"/>
      <c r="XO96" s="7"/>
      <c r="XP96" s="7"/>
      <c r="XQ96" s="7"/>
      <c r="XR96" s="7"/>
      <c r="XS96" s="7"/>
      <c r="XT96" s="7"/>
      <c r="XU96" s="7"/>
      <c r="XV96" s="7"/>
      <c r="XW96" s="7"/>
      <c r="XX96" s="7"/>
      <c r="XY96" s="7"/>
      <c r="XZ96" s="7"/>
      <c r="YA96" s="7"/>
      <c r="YB96" s="7"/>
      <c r="YC96" s="7"/>
      <c r="YD96" s="7"/>
      <c r="YE96" s="7"/>
      <c r="YF96" s="7"/>
      <c r="YG96" s="7"/>
      <c r="YH96" s="7"/>
      <c r="YI96" s="7"/>
      <c r="YJ96" s="7"/>
      <c r="YK96" s="7"/>
      <c r="YL96" s="7"/>
      <c r="YM96" s="7"/>
      <c r="YN96" s="7"/>
      <c r="YO96" s="7"/>
      <c r="YP96" s="7"/>
      <c r="YQ96" s="7"/>
      <c r="YR96" s="7"/>
      <c r="YS96" s="7"/>
      <c r="YT96" s="7"/>
      <c r="YU96" s="7"/>
      <c r="YV96" s="7"/>
      <c r="YW96" s="7"/>
      <c r="YX96" s="7"/>
      <c r="YY96" s="7"/>
      <c r="YZ96" s="7"/>
      <c r="ZA96" s="7"/>
      <c r="ZB96" s="7"/>
      <c r="ZC96" s="7"/>
      <c r="ZD96" s="7"/>
      <c r="ZE96" s="7"/>
      <c r="ZF96" s="7"/>
      <c r="ZG96" s="7"/>
      <c r="ZH96" s="7"/>
      <c r="ZI96" s="7"/>
      <c r="ZJ96" s="7"/>
      <c r="ZK96" s="7"/>
      <c r="ZL96" s="7"/>
      <c r="ZM96" s="7"/>
      <c r="ZN96" s="7"/>
      <c r="ZO96" s="7"/>
      <c r="ZP96" s="7"/>
      <c r="ZQ96" s="7"/>
      <c r="ZR96" s="7"/>
      <c r="ZS96" s="7"/>
      <c r="ZT96" s="7"/>
      <c r="ZU96" s="7"/>
      <c r="ZV96" s="7"/>
      <c r="ZW96" s="7"/>
      <c r="ZX96" s="7"/>
      <c r="ZY96" s="7"/>
      <c r="ZZ96" s="7"/>
      <c r="AAA96" s="7"/>
      <c r="AAB96" s="7"/>
      <c r="AAC96" s="7"/>
      <c r="AAD96" s="7"/>
      <c r="AAE96" s="7"/>
      <c r="AAF96" s="7"/>
      <c r="AAG96" s="7"/>
      <c r="AAH96" s="7"/>
      <c r="AAI96" s="7"/>
      <c r="AAJ96" s="7"/>
      <c r="AAK96" s="7"/>
      <c r="AAL96" s="7"/>
      <c r="AAM96" s="7"/>
      <c r="AAN96" s="7"/>
      <c r="AAO96" s="7"/>
      <c r="AAP96" s="7"/>
      <c r="AAQ96" s="7"/>
      <c r="AAR96" s="7"/>
      <c r="AAS96" s="7"/>
      <c r="AAT96" s="7"/>
      <c r="AAU96" s="7"/>
      <c r="AAV96" s="7"/>
      <c r="AAW96" s="7"/>
      <c r="AAX96" s="7"/>
      <c r="AAY96" s="7"/>
      <c r="AAZ96" s="7"/>
      <c r="ABA96" s="7"/>
      <c r="ABB96" s="7"/>
      <c r="ABC96" s="7"/>
      <c r="ABD96" s="7"/>
      <c r="ABE96" s="7"/>
      <c r="ABF96" s="7"/>
      <c r="ABG96" s="7"/>
      <c r="ABH96" s="7"/>
      <c r="ABI96" s="7"/>
      <c r="ABJ96" s="7"/>
      <c r="ABK96" s="7"/>
      <c r="ABL96" s="7"/>
      <c r="ABM96" s="7"/>
      <c r="ABN96" s="7"/>
      <c r="ABO96" s="7"/>
      <c r="ABP96" s="7"/>
      <c r="ABQ96" s="7"/>
      <c r="ABR96" s="7"/>
      <c r="ABS96" s="7"/>
      <c r="ABT96" s="7"/>
      <c r="ABU96" s="7"/>
      <c r="ABV96" s="7"/>
      <c r="ABW96" s="7"/>
      <c r="ABX96" s="7"/>
      <c r="ABY96" s="7"/>
      <c r="ABZ96" s="7"/>
      <c r="ACA96" s="7"/>
      <c r="ACB96" s="7"/>
      <c r="ACC96" s="7"/>
      <c r="ACD96" s="7"/>
      <c r="ACE96" s="7"/>
      <c r="ACF96" s="7"/>
      <c r="ACG96" s="7"/>
      <c r="ACH96" s="7"/>
      <c r="ACI96" s="7"/>
      <c r="ACJ96" s="7"/>
      <c r="ACK96" s="7"/>
      <c r="ACL96" s="7"/>
      <c r="ACM96" s="7"/>
      <c r="ACN96" s="7"/>
      <c r="ACO96" s="7"/>
      <c r="ACP96" s="7"/>
      <c r="ACQ96" s="7"/>
      <c r="ACR96" s="7"/>
      <c r="ACS96" s="7"/>
      <c r="ACT96" s="7"/>
      <c r="ACU96" s="7"/>
      <c r="ACV96" s="7"/>
      <c r="ACW96" s="7"/>
      <c r="ACX96" s="7"/>
      <c r="ACY96" s="7"/>
      <c r="ACZ96" s="7"/>
      <c r="ADA96" s="7"/>
      <c r="ADB96" s="7"/>
      <c r="ADC96" s="7"/>
      <c r="ADD96" s="7"/>
      <c r="ADE96" s="7"/>
      <c r="ADF96" s="7"/>
      <c r="ADG96" s="7"/>
      <c r="ADH96" s="7"/>
      <c r="ADI96" s="7"/>
      <c r="ADJ96" s="7"/>
      <c r="ADK96" s="7"/>
      <c r="ADL96" s="7"/>
      <c r="ADM96" s="7"/>
      <c r="ADN96" s="7"/>
      <c r="ADO96" s="7"/>
      <c r="ADP96" s="7"/>
      <c r="ADQ96" s="7"/>
      <c r="ADR96" s="7"/>
      <c r="ADS96" s="7"/>
      <c r="ADT96" s="7"/>
      <c r="ADU96" s="7"/>
      <c r="ADV96" s="7"/>
      <c r="ADW96" s="7"/>
      <c r="ADX96" s="7"/>
      <c r="ADY96" s="7"/>
      <c r="ADZ96" s="7"/>
      <c r="AEA96" s="7"/>
      <c r="AEB96" s="7"/>
      <c r="AEC96" s="7"/>
      <c r="AED96" s="7"/>
      <c r="AEE96" s="7"/>
      <c r="AEF96" s="7"/>
      <c r="AEG96" s="7"/>
      <c r="AEH96" s="7"/>
      <c r="AEI96" s="7"/>
      <c r="AEJ96" s="7"/>
      <c r="AEK96" s="7"/>
      <c r="AEL96" s="7"/>
      <c r="AEM96" s="7"/>
      <c r="AEN96" s="7"/>
      <c r="AEO96" s="7"/>
      <c r="AEP96" s="7"/>
      <c r="AEQ96" s="7"/>
      <c r="AER96" s="7"/>
      <c r="AES96" s="7"/>
      <c r="AET96" s="7"/>
      <c r="AEU96" s="7"/>
      <c r="AEV96" s="7"/>
      <c r="AEW96" s="7"/>
      <c r="AEX96" s="7"/>
      <c r="AEY96" s="7"/>
      <c r="AEZ96" s="7"/>
      <c r="AFA96" s="7"/>
      <c r="AFB96" s="7"/>
      <c r="AFC96" s="7"/>
      <c r="AFD96" s="7"/>
      <c r="AFE96" s="7"/>
      <c r="AFF96" s="7"/>
      <c r="AFG96" s="7"/>
      <c r="AFH96" s="7"/>
      <c r="AFI96" s="7"/>
      <c r="AFJ96" s="7"/>
      <c r="AFK96" s="7"/>
      <c r="AFL96" s="7"/>
      <c r="AFM96" s="7"/>
      <c r="AFN96" s="7"/>
      <c r="AFO96" s="7"/>
      <c r="AFP96" s="7"/>
      <c r="AFQ96" s="7"/>
      <c r="AFR96" s="7"/>
      <c r="AFS96" s="7"/>
      <c r="AFT96" s="7"/>
      <c r="AFU96" s="7"/>
      <c r="AFV96" s="7"/>
      <c r="AFW96" s="7"/>
      <c r="AFX96" s="7"/>
      <c r="AFY96" s="7"/>
      <c r="AFZ96" s="7"/>
      <c r="AGA96" s="7"/>
      <c r="AGB96" s="7"/>
      <c r="AGC96" s="7"/>
      <c r="AGD96" s="7"/>
      <c r="AGE96" s="7"/>
      <c r="AGF96" s="7"/>
      <c r="AGG96" s="7"/>
      <c r="AGH96" s="7"/>
      <c r="AGI96" s="7"/>
      <c r="AGJ96" s="7"/>
      <c r="AGK96" s="7"/>
      <c r="AGL96" s="7"/>
      <c r="AGM96" s="7"/>
      <c r="AGN96" s="7"/>
      <c r="AGO96" s="7"/>
      <c r="AGP96" s="7"/>
      <c r="AGQ96" s="7"/>
      <c r="AGR96" s="7"/>
      <c r="AGS96" s="7"/>
      <c r="AGT96" s="7"/>
      <c r="AGU96" s="7"/>
      <c r="AGV96" s="7"/>
      <c r="AGW96" s="7"/>
      <c r="AGX96" s="7"/>
      <c r="AGY96" s="7"/>
      <c r="AGZ96" s="7"/>
      <c r="AHA96" s="7"/>
      <c r="AHB96" s="7"/>
      <c r="AHC96" s="7"/>
      <c r="AHD96" s="7"/>
      <c r="AHE96" s="7"/>
      <c r="AHF96" s="7"/>
      <c r="AHG96" s="7"/>
      <c r="AHH96" s="7"/>
      <c r="AHI96" s="7"/>
      <c r="AHJ96" s="7"/>
      <c r="AHK96" s="7"/>
      <c r="AHL96" s="7"/>
      <c r="AHM96" s="7"/>
      <c r="AHN96" s="7"/>
      <c r="AHO96" s="7"/>
      <c r="AHP96" s="7"/>
      <c r="AHQ96" s="7"/>
      <c r="AHR96" s="7"/>
      <c r="AHS96" s="7"/>
      <c r="AHT96" s="7"/>
      <c r="AHU96" s="7"/>
      <c r="AHV96" s="7"/>
      <c r="AHW96" s="7"/>
      <c r="AHX96" s="7"/>
      <c r="AHY96" s="7"/>
      <c r="AHZ96" s="7"/>
      <c r="AIA96" s="7"/>
      <c r="AIB96" s="7"/>
      <c r="AIC96" s="7"/>
      <c r="AID96" s="7"/>
      <c r="AIE96" s="7"/>
      <c r="AIF96" s="7"/>
      <c r="AIG96" s="7"/>
      <c r="AIH96" s="7"/>
      <c r="AII96" s="7"/>
      <c r="AIJ96" s="7"/>
      <c r="AIK96" s="7"/>
      <c r="AIL96" s="7"/>
      <c r="AIM96" s="7"/>
      <c r="AIN96" s="7"/>
      <c r="AIO96" s="7"/>
      <c r="AIP96" s="7"/>
      <c r="AIQ96" s="7"/>
      <c r="AIR96" s="7"/>
      <c r="AIS96" s="7"/>
      <c r="AIT96" s="7"/>
      <c r="AIU96" s="7"/>
      <c r="AIV96" s="7"/>
      <c r="AIW96" s="7"/>
      <c r="AIX96" s="7"/>
      <c r="AIY96" s="7"/>
      <c r="AIZ96" s="7"/>
      <c r="AJA96" s="7"/>
      <c r="AJB96" s="7"/>
      <c r="AJC96" s="7"/>
      <c r="AJD96" s="7"/>
      <c r="AJE96" s="7"/>
      <c r="AJF96" s="7"/>
      <c r="AJG96" s="7"/>
      <c r="AJH96" s="7"/>
      <c r="AJI96" s="7"/>
      <c r="AJJ96" s="7"/>
      <c r="AJK96" s="7"/>
      <c r="AJL96" s="7"/>
      <c r="AJM96" s="7"/>
      <c r="AJN96" s="7"/>
      <c r="AJO96" s="7"/>
      <c r="AJP96" s="7"/>
      <c r="AJQ96" s="7"/>
      <c r="AJR96" s="7"/>
      <c r="AJS96" s="7"/>
      <c r="AJT96" s="7"/>
      <c r="AJU96" s="7"/>
      <c r="AJV96" s="7"/>
      <c r="AJW96" s="7"/>
      <c r="AJX96" s="7"/>
      <c r="AJY96" s="7"/>
      <c r="AJZ96" s="7"/>
      <c r="AKA96" s="7"/>
      <c r="AKB96" s="7"/>
      <c r="AKC96" s="7"/>
      <c r="AKD96" s="7"/>
      <c r="AKE96" s="7"/>
      <c r="AKF96" s="7"/>
      <c r="AKG96" s="7"/>
      <c r="AKH96" s="7"/>
      <c r="AKI96" s="7"/>
      <c r="AKJ96" s="7"/>
      <c r="AKK96" s="7"/>
      <c r="AKL96" s="7"/>
      <c r="AKM96" s="7"/>
      <c r="AKN96" s="7"/>
      <c r="AKO96" s="7"/>
      <c r="AKP96" s="7"/>
      <c r="AKQ96" s="7"/>
      <c r="AKR96" s="7"/>
      <c r="AKS96" s="7"/>
      <c r="AKT96" s="7"/>
      <c r="AKU96" s="7"/>
      <c r="AKV96" s="7"/>
      <c r="AKW96" s="7"/>
      <c r="AKX96" s="7"/>
      <c r="AKY96" s="7"/>
      <c r="AKZ96" s="7"/>
      <c r="ALA96" s="7"/>
      <c r="ALB96" s="7"/>
      <c r="ALC96" s="7"/>
      <c r="ALD96" s="7"/>
      <c r="ALE96" s="7"/>
      <c r="ALF96" s="7"/>
      <c r="ALG96" s="7"/>
      <c r="ALH96" s="7"/>
      <c r="ALI96" s="7"/>
      <c r="ALJ96" s="7"/>
      <c r="ALK96" s="7"/>
      <c r="ALL96" s="7"/>
      <c r="ALM96" s="7"/>
      <c r="ALN96" s="7"/>
      <c r="ALO96" s="7"/>
      <c r="ALP96" s="7"/>
      <c r="ALQ96" s="7"/>
      <c r="ALR96" s="7"/>
      <c r="ALS96" s="7"/>
      <c r="ALT96" s="7"/>
      <c r="ALU96" s="7"/>
      <c r="ALV96" s="7"/>
      <c r="ALW96" s="7"/>
      <c r="ALX96" s="7"/>
      <c r="ALY96" s="7"/>
      <c r="ALZ96" s="7"/>
      <c r="AMA96" s="7"/>
      <c r="AMB96" s="7"/>
      <c r="AMC96" s="7"/>
      <c r="AMD96" s="7"/>
    </row>
    <row r="97" spans="1:1018" x14ac:dyDescent="0.25">
      <c r="A97" s="11" t="s">
        <v>75</v>
      </c>
      <c r="B97" s="13" t="s">
        <v>21</v>
      </c>
      <c r="C97" s="9">
        <v>0.99</v>
      </c>
      <c r="D97" s="9">
        <v>1.24</v>
      </c>
      <c r="E97" s="5" t="s">
        <v>293</v>
      </c>
      <c r="F97" s="9">
        <v>0.66400000000000003</v>
      </c>
      <c r="G97" s="21" t="s">
        <v>10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  <c r="IW97" s="7"/>
      <c r="IX97" s="7"/>
      <c r="IY97" s="7"/>
      <c r="IZ97" s="7"/>
      <c r="JA97" s="7"/>
      <c r="JB97" s="7"/>
      <c r="JC97" s="7"/>
      <c r="JD97" s="7"/>
      <c r="JE97" s="7"/>
      <c r="JF97" s="7"/>
      <c r="JG97" s="7"/>
      <c r="JH97" s="7"/>
      <c r="JI97" s="7"/>
      <c r="JJ97" s="7"/>
      <c r="JK97" s="7"/>
      <c r="JL97" s="7"/>
      <c r="JM97" s="7"/>
      <c r="JN97" s="7"/>
      <c r="JO97" s="7"/>
      <c r="JP97" s="7"/>
      <c r="JQ97" s="7"/>
      <c r="JR97" s="7"/>
      <c r="JS97" s="7"/>
      <c r="JT97" s="7"/>
      <c r="JU97" s="7"/>
      <c r="JV97" s="7"/>
      <c r="JW97" s="7"/>
      <c r="JX97" s="7"/>
      <c r="JY97" s="7"/>
      <c r="JZ97" s="7"/>
      <c r="KA97" s="7"/>
      <c r="KB97" s="7"/>
      <c r="KC97" s="7"/>
      <c r="KD97" s="7"/>
      <c r="KE97" s="7"/>
      <c r="KF97" s="7"/>
      <c r="KG97" s="7"/>
      <c r="KH97" s="7"/>
      <c r="KI97" s="7"/>
      <c r="KJ97" s="7"/>
      <c r="KK97" s="7"/>
      <c r="KL97" s="7"/>
      <c r="KM97" s="7"/>
      <c r="KN97" s="7"/>
      <c r="KO97" s="7"/>
      <c r="KP97" s="7"/>
      <c r="KQ97" s="7"/>
      <c r="KR97" s="7"/>
      <c r="KS97" s="7"/>
      <c r="KT97" s="7"/>
      <c r="KU97" s="7"/>
      <c r="KV97" s="7"/>
      <c r="KW97" s="7"/>
      <c r="KX97" s="7"/>
      <c r="KY97" s="7"/>
      <c r="KZ97" s="7"/>
      <c r="LA97" s="7"/>
      <c r="LB97" s="7"/>
      <c r="LC97" s="7"/>
      <c r="LD97" s="7"/>
      <c r="LE97" s="7"/>
      <c r="LF97" s="7"/>
      <c r="LG97" s="7"/>
      <c r="LH97" s="7"/>
      <c r="LI97" s="7"/>
      <c r="LJ97" s="7"/>
      <c r="LK97" s="7"/>
      <c r="LL97" s="7"/>
      <c r="LM97" s="7"/>
      <c r="LN97" s="7"/>
      <c r="LO97" s="7"/>
      <c r="LP97" s="7"/>
      <c r="LQ97" s="7"/>
      <c r="LR97" s="7"/>
      <c r="LS97" s="7"/>
      <c r="LT97" s="7"/>
      <c r="LU97" s="7"/>
      <c r="LV97" s="7"/>
      <c r="LW97" s="7"/>
      <c r="LX97" s="7"/>
      <c r="LY97" s="7"/>
      <c r="LZ97" s="7"/>
      <c r="MA97" s="7"/>
      <c r="MB97" s="7"/>
      <c r="MC97" s="7"/>
      <c r="MD97" s="7"/>
      <c r="ME97" s="7"/>
      <c r="MF97" s="7"/>
      <c r="MG97" s="7"/>
      <c r="MH97" s="7"/>
      <c r="MI97" s="7"/>
      <c r="MJ97" s="7"/>
      <c r="MK97" s="7"/>
      <c r="ML97" s="7"/>
      <c r="MM97" s="7"/>
      <c r="MN97" s="7"/>
      <c r="MO97" s="7"/>
      <c r="MP97" s="7"/>
      <c r="MQ97" s="7"/>
      <c r="MR97" s="7"/>
      <c r="MS97" s="7"/>
      <c r="MT97" s="7"/>
      <c r="MU97" s="7"/>
      <c r="MV97" s="7"/>
      <c r="MW97" s="7"/>
      <c r="MX97" s="7"/>
      <c r="MY97" s="7"/>
      <c r="MZ97" s="7"/>
      <c r="NA97" s="7"/>
      <c r="NB97" s="7"/>
      <c r="NC97" s="7"/>
      <c r="ND97" s="7"/>
      <c r="NE97" s="7"/>
      <c r="NF97" s="7"/>
      <c r="NG97" s="7"/>
      <c r="NH97" s="7"/>
      <c r="NI97" s="7"/>
      <c r="NJ97" s="7"/>
      <c r="NK97" s="7"/>
      <c r="NL97" s="7"/>
      <c r="NM97" s="7"/>
      <c r="NN97" s="7"/>
      <c r="NO97" s="7"/>
      <c r="NP97" s="7"/>
      <c r="NQ97" s="7"/>
      <c r="NR97" s="7"/>
      <c r="NS97" s="7"/>
      <c r="NT97" s="7"/>
      <c r="NU97" s="7"/>
      <c r="NV97" s="7"/>
      <c r="NW97" s="7"/>
      <c r="NX97" s="7"/>
      <c r="NY97" s="7"/>
      <c r="NZ97" s="7"/>
      <c r="OA97" s="7"/>
      <c r="OB97" s="7"/>
      <c r="OC97" s="7"/>
      <c r="OD97" s="7"/>
      <c r="OE97" s="7"/>
      <c r="OF97" s="7"/>
      <c r="OG97" s="7"/>
      <c r="OH97" s="7"/>
      <c r="OI97" s="7"/>
      <c r="OJ97" s="7"/>
      <c r="OK97" s="7"/>
      <c r="OL97" s="7"/>
      <c r="OM97" s="7"/>
      <c r="ON97" s="7"/>
      <c r="OO97" s="7"/>
      <c r="OP97" s="7"/>
      <c r="OQ97" s="7"/>
      <c r="OR97" s="7"/>
      <c r="OS97" s="7"/>
      <c r="OT97" s="7"/>
      <c r="OU97" s="7"/>
      <c r="OV97" s="7"/>
      <c r="OW97" s="7"/>
      <c r="OX97" s="7"/>
      <c r="OY97" s="7"/>
      <c r="OZ97" s="7"/>
      <c r="PA97" s="7"/>
      <c r="PB97" s="7"/>
      <c r="PC97" s="7"/>
      <c r="PD97" s="7"/>
      <c r="PE97" s="7"/>
      <c r="PF97" s="7"/>
      <c r="PG97" s="7"/>
      <c r="PH97" s="7"/>
      <c r="PI97" s="7"/>
      <c r="PJ97" s="7"/>
      <c r="PK97" s="7"/>
      <c r="PL97" s="7"/>
      <c r="PM97" s="7"/>
      <c r="PN97" s="7"/>
      <c r="PO97" s="7"/>
      <c r="PP97" s="7"/>
      <c r="PQ97" s="7"/>
      <c r="PR97" s="7"/>
      <c r="PS97" s="7"/>
      <c r="PT97" s="7"/>
      <c r="PU97" s="7"/>
      <c r="PV97" s="7"/>
      <c r="PW97" s="7"/>
      <c r="PX97" s="7"/>
      <c r="PY97" s="7"/>
      <c r="PZ97" s="7"/>
      <c r="QA97" s="7"/>
      <c r="QB97" s="7"/>
      <c r="QC97" s="7"/>
      <c r="QD97" s="7"/>
      <c r="QE97" s="7"/>
      <c r="QF97" s="7"/>
      <c r="QG97" s="7"/>
      <c r="QH97" s="7"/>
      <c r="QI97" s="7"/>
      <c r="QJ97" s="7"/>
      <c r="QK97" s="7"/>
      <c r="QL97" s="7"/>
      <c r="QM97" s="7"/>
      <c r="QN97" s="7"/>
      <c r="QO97" s="7"/>
      <c r="QP97" s="7"/>
      <c r="QQ97" s="7"/>
      <c r="QR97" s="7"/>
      <c r="QS97" s="7"/>
      <c r="QT97" s="7"/>
      <c r="QU97" s="7"/>
      <c r="QV97" s="7"/>
      <c r="QW97" s="7"/>
      <c r="QX97" s="7"/>
      <c r="QY97" s="7"/>
      <c r="QZ97" s="7"/>
      <c r="RA97" s="7"/>
      <c r="RB97" s="7"/>
      <c r="RC97" s="7"/>
      <c r="RD97" s="7"/>
      <c r="RE97" s="7"/>
      <c r="RF97" s="7"/>
      <c r="RG97" s="7"/>
      <c r="RH97" s="7"/>
      <c r="RI97" s="7"/>
      <c r="RJ97" s="7"/>
      <c r="RK97" s="7"/>
      <c r="RL97" s="7"/>
      <c r="RM97" s="7"/>
      <c r="RN97" s="7"/>
      <c r="RO97" s="7"/>
      <c r="RP97" s="7"/>
      <c r="RQ97" s="7"/>
      <c r="RR97" s="7"/>
      <c r="RS97" s="7"/>
      <c r="RT97" s="7"/>
      <c r="RU97" s="7"/>
      <c r="RV97" s="7"/>
      <c r="RW97" s="7"/>
      <c r="RX97" s="7"/>
      <c r="RY97" s="7"/>
      <c r="RZ97" s="7"/>
      <c r="SA97" s="7"/>
      <c r="SB97" s="7"/>
      <c r="SC97" s="7"/>
      <c r="SD97" s="7"/>
      <c r="SE97" s="7"/>
      <c r="SF97" s="7"/>
      <c r="SG97" s="7"/>
      <c r="SH97" s="7"/>
      <c r="SI97" s="7"/>
      <c r="SJ97" s="7"/>
      <c r="SK97" s="7"/>
      <c r="SL97" s="7"/>
      <c r="SM97" s="7"/>
      <c r="SN97" s="7"/>
      <c r="SO97" s="7"/>
      <c r="SP97" s="7"/>
      <c r="SQ97" s="7"/>
      <c r="SR97" s="7"/>
      <c r="SS97" s="7"/>
      <c r="ST97" s="7"/>
      <c r="SU97" s="7"/>
      <c r="SV97" s="7"/>
      <c r="SW97" s="7"/>
      <c r="SX97" s="7"/>
      <c r="SY97" s="7"/>
      <c r="SZ97" s="7"/>
      <c r="TA97" s="7"/>
      <c r="TB97" s="7"/>
      <c r="TC97" s="7"/>
      <c r="TD97" s="7"/>
      <c r="TE97" s="7"/>
      <c r="TF97" s="7"/>
      <c r="TG97" s="7"/>
      <c r="TH97" s="7"/>
      <c r="TI97" s="7"/>
      <c r="TJ97" s="7"/>
      <c r="TK97" s="7"/>
      <c r="TL97" s="7"/>
      <c r="TM97" s="7"/>
      <c r="TN97" s="7"/>
      <c r="TO97" s="7"/>
      <c r="TP97" s="7"/>
      <c r="TQ97" s="7"/>
      <c r="TR97" s="7"/>
      <c r="TS97" s="7"/>
      <c r="TT97" s="7"/>
      <c r="TU97" s="7"/>
      <c r="TV97" s="7"/>
      <c r="TW97" s="7"/>
      <c r="TX97" s="7"/>
      <c r="TY97" s="7"/>
      <c r="TZ97" s="7"/>
      <c r="UA97" s="7"/>
      <c r="UB97" s="7"/>
      <c r="UC97" s="7"/>
      <c r="UD97" s="7"/>
      <c r="UE97" s="7"/>
      <c r="UF97" s="7"/>
      <c r="UG97" s="7"/>
      <c r="UH97" s="7"/>
      <c r="UI97" s="7"/>
      <c r="UJ97" s="7"/>
      <c r="UK97" s="7"/>
      <c r="UL97" s="7"/>
      <c r="UM97" s="7"/>
      <c r="UN97" s="7"/>
      <c r="UO97" s="7"/>
      <c r="UP97" s="7"/>
      <c r="UQ97" s="7"/>
      <c r="UR97" s="7"/>
      <c r="US97" s="7"/>
      <c r="UT97" s="7"/>
      <c r="UU97" s="7"/>
      <c r="UV97" s="7"/>
      <c r="UW97" s="7"/>
      <c r="UX97" s="7"/>
      <c r="UY97" s="7"/>
      <c r="UZ97" s="7"/>
      <c r="VA97" s="7"/>
      <c r="VB97" s="7"/>
      <c r="VC97" s="7"/>
      <c r="VD97" s="7"/>
      <c r="VE97" s="7"/>
      <c r="VF97" s="7"/>
      <c r="VG97" s="7"/>
      <c r="VH97" s="7"/>
      <c r="VI97" s="7"/>
      <c r="VJ97" s="7"/>
      <c r="VK97" s="7"/>
      <c r="VL97" s="7"/>
      <c r="VM97" s="7"/>
      <c r="VN97" s="7"/>
      <c r="VO97" s="7"/>
      <c r="VP97" s="7"/>
      <c r="VQ97" s="7"/>
      <c r="VR97" s="7"/>
      <c r="VS97" s="7"/>
      <c r="VT97" s="7"/>
      <c r="VU97" s="7"/>
      <c r="VV97" s="7"/>
      <c r="VW97" s="7"/>
      <c r="VX97" s="7"/>
      <c r="VY97" s="7"/>
      <c r="VZ97" s="7"/>
      <c r="WA97" s="7"/>
      <c r="WB97" s="7"/>
      <c r="WC97" s="7"/>
      <c r="WD97" s="7"/>
      <c r="WE97" s="7"/>
      <c r="WF97" s="7"/>
      <c r="WG97" s="7"/>
      <c r="WH97" s="7"/>
      <c r="WI97" s="7"/>
      <c r="WJ97" s="7"/>
      <c r="WK97" s="7"/>
      <c r="WL97" s="7"/>
      <c r="WM97" s="7"/>
      <c r="WN97" s="7"/>
      <c r="WO97" s="7"/>
      <c r="WP97" s="7"/>
      <c r="WQ97" s="7"/>
      <c r="WR97" s="7"/>
      <c r="WS97" s="7"/>
      <c r="WT97" s="7"/>
      <c r="WU97" s="7"/>
      <c r="WV97" s="7"/>
      <c r="WW97" s="7"/>
      <c r="WX97" s="7"/>
      <c r="WY97" s="7"/>
      <c r="WZ97" s="7"/>
      <c r="XA97" s="7"/>
      <c r="XB97" s="7"/>
      <c r="XC97" s="7"/>
      <c r="XD97" s="7"/>
      <c r="XE97" s="7"/>
      <c r="XF97" s="7"/>
      <c r="XG97" s="7"/>
      <c r="XH97" s="7"/>
      <c r="XI97" s="7"/>
      <c r="XJ97" s="7"/>
      <c r="XK97" s="7"/>
      <c r="XL97" s="7"/>
      <c r="XM97" s="7"/>
      <c r="XN97" s="7"/>
      <c r="XO97" s="7"/>
      <c r="XP97" s="7"/>
      <c r="XQ97" s="7"/>
      <c r="XR97" s="7"/>
      <c r="XS97" s="7"/>
      <c r="XT97" s="7"/>
      <c r="XU97" s="7"/>
      <c r="XV97" s="7"/>
      <c r="XW97" s="7"/>
      <c r="XX97" s="7"/>
      <c r="XY97" s="7"/>
      <c r="XZ97" s="7"/>
      <c r="YA97" s="7"/>
      <c r="YB97" s="7"/>
      <c r="YC97" s="7"/>
      <c r="YD97" s="7"/>
      <c r="YE97" s="7"/>
      <c r="YF97" s="7"/>
      <c r="YG97" s="7"/>
      <c r="YH97" s="7"/>
      <c r="YI97" s="7"/>
      <c r="YJ97" s="7"/>
      <c r="YK97" s="7"/>
      <c r="YL97" s="7"/>
      <c r="YM97" s="7"/>
      <c r="YN97" s="7"/>
      <c r="YO97" s="7"/>
      <c r="YP97" s="7"/>
      <c r="YQ97" s="7"/>
      <c r="YR97" s="7"/>
      <c r="YS97" s="7"/>
      <c r="YT97" s="7"/>
      <c r="YU97" s="7"/>
      <c r="YV97" s="7"/>
      <c r="YW97" s="7"/>
      <c r="YX97" s="7"/>
      <c r="YY97" s="7"/>
      <c r="YZ97" s="7"/>
      <c r="ZA97" s="7"/>
      <c r="ZB97" s="7"/>
      <c r="ZC97" s="7"/>
      <c r="ZD97" s="7"/>
      <c r="ZE97" s="7"/>
      <c r="ZF97" s="7"/>
      <c r="ZG97" s="7"/>
      <c r="ZH97" s="7"/>
      <c r="ZI97" s="7"/>
      <c r="ZJ97" s="7"/>
      <c r="ZK97" s="7"/>
      <c r="ZL97" s="7"/>
      <c r="ZM97" s="7"/>
      <c r="ZN97" s="7"/>
      <c r="ZO97" s="7"/>
      <c r="ZP97" s="7"/>
      <c r="ZQ97" s="7"/>
      <c r="ZR97" s="7"/>
      <c r="ZS97" s="7"/>
      <c r="ZT97" s="7"/>
      <c r="ZU97" s="7"/>
      <c r="ZV97" s="7"/>
      <c r="ZW97" s="7"/>
      <c r="ZX97" s="7"/>
      <c r="ZY97" s="7"/>
      <c r="ZZ97" s="7"/>
      <c r="AAA97" s="7"/>
      <c r="AAB97" s="7"/>
      <c r="AAC97" s="7"/>
      <c r="AAD97" s="7"/>
      <c r="AAE97" s="7"/>
      <c r="AAF97" s="7"/>
      <c r="AAG97" s="7"/>
      <c r="AAH97" s="7"/>
      <c r="AAI97" s="7"/>
      <c r="AAJ97" s="7"/>
      <c r="AAK97" s="7"/>
      <c r="AAL97" s="7"/>
      <c r="AAM97" s="7"/>
      <c r="AAN97" s="7"/>
      <c r="AAO97" s="7"/>
      <c r="AAP97" s="7"/>
      <c r="AAQ97" s="7"/>
      <c r="AAR97" s="7"/>
      <c r="AAS97" s="7"/>
      <c r="AAT97" s="7"/>
      <c r="AAU97" s="7"/>
      <c r="AAV97" s="7"/>
      <c r="AAW97" s="7"/>
      <c r="AAX97" s="7"/>
      <c r="AAY97" s="7"/>
      <c r="AAZ97" s="7"/>
      <c r="ABA97" s="7"/>
      <c r="ABB97" s="7"/>
      <c r="ABC97" s="7"/>
      <c r="ABD97" s="7"/>
      <c r="ABE97" s="7"/>
      <c r="ABF97" s="7"/>
      <c r="ABG97" s="7"/>
      <c r="ABH97" s="7"/>
      <c r="ABI97" s="7"/>
      <c r="ABJ97" s="7"/>
      <c r="ABK97" s="7"/>
      <c r="ABL97" s="7"/>
      <c r="ABM97" s="7"/>
      <c r="ABN97" s="7"/>
      <c r="ABO97" s="7"/>
      <c r="ABP97" s="7"/>
      <c r="ABQ97" s="7"/>
      <c r="ABR97" s="7"/>
      <c r="ABS97" s="7"/>
      <c r="ABT97" s="7"/>
      <c r="ABU97" s="7"/>
      <c r="ABV97" s="7"/>
      <c r="ABW97" s="7"/>
      <c r="ABX97" s="7"/>
      <c r="ABY97" s="7"/>
      <c r="ABZ97" s="7"/>
      <c r="ACA97" s="7"/>
      <c r="ACB97" s="7"/>
      <c r="ACC97" s="7"/>
      <c r="ACD97" s="7"/>
      <c r="ACE97" s="7"/>
      <c r="ACF97" s="7"/>
      <c r="ACG97" s="7"/>
      <c r="ACH97" s="7"/>
      <c r="ACI97" s="7"/>
      <c r="ACJ97" s="7"/>
      <c r="ACK97" s="7"/>
      <c r="ACL97" s="7"/>
      <c r="ACM97" s="7"/>
      <c r="ACN97" s="7"/>
      <c r="ACO97" s="7"/>
      <c r="ACP97" s="7"/>
      <c r="ACQ97" s="7"/>
      <c r="ACR97" s="7"/>
      <c r="ACS97" s="7"/>
      <c r="ACT97" s="7"/>
      <c r="ACU97" s="7"/>
      <c r="ACV97" s="7"/>
      <c r="ACW97" s="7"/>
      <c r="ACX97" s="7"/>
      <c r="ACY97" s="7"/>
      <c r="ACZ97" s="7"/>
      <c r="ADA97" s="7"/>
      <c r="ADB97" s="7"/>
      <c r="ADC97" s="7"/>
      <c r="ADD97" s="7"/>
      <c r="ADE97" s="7"/>
      <c r="ADF97" s="7"/>
      <c r="ADG97" s="7"/>
      <c r="ADH97" s="7"/>
      <c r="ADI97" s="7"/>
      <c r="ADJ97" s="7"/>
      <c r="ADK97" s="7"/>
      <c r="ADL97" s="7"/>
      <c r="ADM97" s="7"/>
      <c r="ADN97" s="7"/>
      <c r="ADO97" s="7"/>
      <c r="ADP97" s="7"/>
      <c r="ADQ97" s="7"/>
      <c r="ADR97" s="7"/>
      <c r="ADS97" s="7"/>
      <c r="ADT97" s="7"/>
      <c r="ADU97" s="7"/>
      <c r="ADV97" s="7"/>
      <c r="ADW97" s="7"/>
      <c r="ADX97" s="7"/>
      <c r="ADY97" s="7"/>
      <c r="ADZ97" s="7"/>
      <c r="AEA97" s="7"/>
      <c r="AEB97" s="7"/>
      <c r="AEC97" s="7"/>
      <c r="AED97" s="7"/>
      <c r="AEE97" s="7"/>
      <c r="AEF97" s="7"/>
      <c r="AEG97" s="7"/>
      <c r="AEH97" s="7"/>
      <c r="AEI97" s="7"/>
      <c r="AEJ97" s="7"/>
      <c r="AEK97" s="7"/>
      <c r="AEL97" s="7"/>
      <c r="AEM97" s="7"/>
      <c r="AEN97" s="7"/>
      <c r="AEO97" s="7"/>
      <c r="AEP97" s="7"/>
      <c r="AEQ97" s="7"/>
      <c r="AER97" s="7"/>
      <c r="AES97" s="7"/>
      <c r="AET97" s="7"/>
      <c r="AEU97" s="7"/>
      <c r="AEV97" s="7"/>
      <c r="AEW97" s="7"/>
      <c r="AEX97" s="7"/>
      <c r="AEY97" s="7"/>
      <c r="AEZ97" s="7"/>
      <c r="AFA97" s="7"/>
      <c r="AFB97" s="7"/>
      <c r="AFC97" s="7"/>
      <c r="AFD97" s="7"/>
      <c r="AFE97" s="7"/>
      <c r="AFF97" s="7"/>
      <c r="AFG97" s="7"/>
      <c r="AFH97" s="7"/>
      <c r="AFI97" s="7"/>
      <c r="AFJ97" s="7"/>
      <c r="AFK97" s="7"/>
      <c r="AFL97" s="7"/>
      <c r="AFM97" s="7"/>
      <c r="AFN97" s="7"/>
      <c r="AFO97" s="7"/>
      <c r="AFP97" s="7"/>
      <c r="AFQ97" s="7"/>
      <c r="AFR97" s="7"/>
      <c r="AFS97" s="7"/>
      <c r="AFT97" s="7"/>
      <c r="AFU97" s="7"/>
      <c r="AFV97" s="7"/>
      <c r="AFW97" s="7"/>
      <c r="AFX97" s="7"/>
      <c r="AFY97" s="7"/>
      <c r="AFZ97" s="7"/>
      <c r="AGA97" s="7"/>
      <c r="AGB97" s="7"/>
      <c r="AGC97" s="7"/>
      <c r="AGD97" s="7"/>
      <c r="AGE97" s="7"/>
      <c r="AGF97" s="7"/>
      <c r="AGG97" s="7"/>
      <c r="AGH97" s="7"/>
      <c r="AGI97" s="7"/>
      <c r="AGJ97" s="7"/>
      <c r="AGK97" s="7"/>
      <c r="AGL97" s="7"/>
      <c r="AGM97" s="7"/>
      <c r="AGN97" s="7"/>
      <c r="AGO97" s="7"/>
      <c r="AGP97" s="7"/>
      <c r="AGQ97" s="7"/>
      <c r="AGR97" s="7"/>
      <c r="AGS97" s="7"/>
      <c r="AGT97" s="7"/>
      <c r="AGU97" s="7"/>
      <c r="AGV97" s="7"/>
      <c r="AGW97" s="7"/>
      <c r="AGX97" s="7"/>
      <c r="AGY97" s="7"/>
      <c r="AGZ97" s="7"/>
      <c r="AHA97" s="7"/>
      <c r="AHB97" s="7"/>
      <c r="AHC97" s="7"/>
      <c r="AHD97" s="7"/>
      <c r="AHE97" s="7"/>
      <c r="AHF97" s="7"/>
      <c r="AHG97" s="7"/>
      <c r="AHH97" s="7"/>
      <c r="AHI97" s="7"/>
      <c r="AHJ97" s="7"/>
      <c r="AHK97" s="7"/>
      <c r="AHL97" s="7"/>
      <c r="AHM97" s="7"/>
      <c r="AHN97" s="7"/>
      <c r="AHO97" s="7"/>
      <c r="AHP97" s="7"/>
      <c r="AHQ97" s="7"/>
      <c r="AHR97" s="7"/>
      <c r="AHS97" s="7"/>
      <c r="AHT97" s="7"/>
      <c r="AHU97" s="7"/>
      <c r="AHV97" s="7"/>
      <c r="AHW97" s="7"/>
      <c r="AHX97" s="7"/>
      <c r="AHY97" s="7"/>
      <c r="AHZ97" s="7"/>
      <c r="AIA97" s="7"/>
      <c r="AIB97" s="7"/>
      <c r="AIC97" s="7"/>
      <c r="AID97" s="7"/>
      <c r="AIE97" s="7"/>
      <c r="AIF97" s="7"/>
      <c r="AIG97" s="7"/>
      <c r="AIH97" s="7"/>
      <c r="AII97" s="7"/>
      <c r="AIJ97" s="7"/>
      <c r="AIK97" s="7"/>
      <c r="AIL97" s="7"/>
      <c r="AIM97" s="7"/>
      <c r="AIN97" s="7"/>
      <c r="AIO97" s="7"/>
      <c r="AIP97" s="7"/>
      <c r="AIQ97" s="7"/>
      <c r="AIR97" s="7"/>
      <c r="AIS97" s="7"/>
      <c r="AIT97" s="7"/>
      <c r="AIU97" s="7"/>
      <c r="AIV97" s="7"/>
      <c r="AIW97" s="7"/>
      <c r="AIX97" s="7"/>
      <c r="AIY97" s="7"/>
      <c r="AIZ97" s="7"/>
      <c r="AJA97" s="7"/>
      <c r="AJB97" s="7"/>
      <c r="AJC97" s="7"/>
      <c r="AJD97" s="7"/>
      <c r="AJE97" s="7"/>
      <c r="AJF97" s="7"/>
      <c r="AJG97" s="7"/>
      <c r="AJH97" s="7"/>
      <c r="AJI97" s="7"/>
      <c r="AJJ97" s="7"/>
      <c r="AJK97" s="7"/>
      <c r="AJL97" s="7"/>
      <c r="AJM97" s="7"/>
      <c r="AJN97" s="7"/>
      <c r="AJO97" s="7"/>
      <c r="AJP97" s="7"/>
      <c r="AJQ97" s="7"/>
      <c r="AJR97" s="7"/>
      <c r="AJS97" s="7"/>
      <c r="AJT97" s="7"/>
      <c r="AJU97" s="7"/>
      <c r="AJV97" s="7"/>
      <c r="AJW97" s="7"/>
      <c r="AJX97" s="7"/>
      <c r="AJY97" s="7"/>
      <c r="AJZ97" s="7"/>
      <c r="AKA97" s="7"/>
      <c r="AKB97" s="7"/>
      <c r="AKC97" s="7"/>
      <c r="AKD97" s="7"/>
      <c r="AKE97" s="7"/>
      <c r="AKF97" s="7"/>
      <c r="AKG97" s="7"/>
      <c r="AKH97" s="7"/>
      <c r="AKI97" s="7"/>
      <c r="AKJ97" s="7"/>
      <c r="AKK97" s="7"/>
      <c r="AKL97" s="7"/>
      <c r="AKM97" s="7"/>
      <c r="AKN97" s="7"/>
      <c r="AKO97" s="7"/>
      <c r="AKP97" s="7"/>
      <c r="AKQ97" s="7"/>
      <c r="AKR97" s="7"/>
      <c r="AKS97" s="7"/>
      <c r="AKT97" s="7"/>
      <c r="AKU97" s="7"/>
      <c r="AKV97" s="7"/>
      <c r="AKW97" s="7"/>
      <c r="AKX97" s="7"/>
      <c r="AKY97" s="7"/>
      <c r="AKZ97" s="7"/>
      <c r="ALA97" s="7"/>
      <c r="ALB97" s="7"/>
      <c r="ALC97" s="7"/>
      <c r="ALD97" s="7"/>
      <c r="ALE97" s="7"/>
      <c r="ALF97" s="7"/>
      <c r="ALG97" s="7"/>
      <c r="ALH97" s="7"/>
      <c r="ALI97" s="7"/>
      <c r="ALJ97" s="7"/>
      <c r="ALK97" s="7"/>
      <c r="ALL97" s="7"/>
      <c r="ALM97" s="7"/>
      <c r="ALN97" s="7"/>
      <c r="ALO97" s="7"/>
      <c r="ALP97" s="7"/>
      <c r="ALQ97" s="7"/>
      <c r="ALR97" s="7"/>
      <c r="ALS97" s="7"/>
      <c r="ALT97" s="7"/>
      <c r="ALU97" s="7"/>
      <c r="ALV97" s="7"/>
      <c r="ALW97" s="7"/>
      <c r="ALX97" s="7"/>
      <c r="ALY97" s="7"/>
      <c r="ALZ97" s="7"/>
      <c r="AMA97" s="7"/>
      <c r="AMB97" s="7"/>
      <c r="AMC97" s="7"/>
      <c r="AMD97" s="7"/>
    </row>
    <row r="98" spans="1:1018" x14ac:dyDescent="0.25">
      <c r="A98" s="8" t="s">
        <v>76</v>
      </c>
      <c r="B98" s="18" t="s">
        <v>13</v>
      </c>
      <c r="C98" s="9">
        <v>0.26800000000000002</v>
      </c>
      <c r="D98" s="9">
        <v>0.39300000000000002</v>
      </c>
      <c r="E98" s="5" t="s">
        <v>77</v>
      </c>
      <c r="F98" s="9">
        <f>0.634-0.44-0.025</f>
        <v>0.16900000000000001</v>
      </c>
      <c r="G98" s="21" t="s">
        <v>10</v>
      </c>
    </row>
    <row r="99" spans="1:1018" x14ac:dyDescent="0.25">
      <c r="A99" s="8" t="s">
        <v>76</v>
      </c>
      <c r="B99" s="18" t="s">
        <v>21</v>
      </c>
      <c r="C99" s="3">
        <v>0.98799999999999999</v>
      </c>
      <c r="D99" s="3">
        <v>1.196</v>
      </c>
      <c r="E99" s="4" t="s">
        <v>78</v>
      </c>
      <c r="F99" s="3">
        <v>0.63200000000000001</v>
      </c>
      <c r="G99" s="21" t="s">
        <v>10</v>
      </c>
    </row>
    <row r="100" spans="1:1018" x14ac:dyDescent="0.25">
      <c r="A100" s="8" t="s">
        <v>76</v>
      </c>
      <c r="B100" s="18" t="s">
        <v>21</v>
      </c>
      <c r="C100" s="3">
        <v>0.94299999999999995</v>
      </c>
      <c r="D100" s="3">
        <v>1.1830000000000001</v>
      </c>
      <c r="E100" s="4" t="s">
        <v>167</v>
      </c>
      <c r="F100" s="3">
        <v>0.63400000000000001</v>
      </c>
      <c r="G100" s="21" t="s">
        <v>10</v>
      </c>
    </row>
    <row r="101" spans="1:1018" x14ac:dyDescent="0.25">
      <c r="A101" s="11" t="s">
        <v>79</v>
      </c>
      <c r="B101" s="13" t="s">
        <v>13</v>
      </c>
      <c r="C101" s="12">
        <v>2.5999999999999999E-2</v>
      </c>
      <c r="D101" s="12">
        <v>0.151</v>
      </c>
      <c r="E101" s="13" t="s">
        <v>80</v>
      </c>
      <c r="F101" s="12">
        <f>6.074-4.8-0.5-0.6</f>
        <v>0.17400000000000004</v>
      </c>
      <c r="G101" s="24" t="s">
        <v>10</v>
      </c>
    </row>
    <row r="102" spans="1:1018" x14ac:dyDescent="0.25">
      <c r="A102" s="11" t="s">
        <v>79</v>
      </c>
      <c r="B102" s="13" t="s">
        <v>21</v>
      </c>
      <c r="C102" s="12">
        <v>0.91500000000000004</v>
      </c>
      <c r="D102" s="12">
        <v>1.17</v>
      </c>
      <c r="E102" s="13" t="s">
        <v>273</v>
      </c>
      <c r="F102" s="12">
        <v>6.05</v>
      </c>
      <c r="G102" s="24" t="s">
        <v>10</v>
      </c>
    </row>
    <row r="103" spans="1:1018" x14ac:dyDescent="0.25">
      <c r="A103" s="11" t="s">
        <v>79</v>
      </c>
      <c r="B103" s="13" t="s">
        <v>21</v>
      </c>
      <c r="C103" s="12">
        <v>0.93</v>
      </c>
      <c r="D103" s="12">
        <v>1.17</v>
      </c>
      <c r="E103" s="13" t="s">
        <v>274</v>
      </c>
      <c r="F103" s="12">
        <v>6.0549999999999997</v>
      </c>
      <c r="G103" s="24" t="s">
        <v>10</v>
      </c>
    </row>
    <row r="104" spans="1:1018" x14ac:dyDescent="0.25">
      <c r="A104" s="11" t="s">
        <v>79</v>
      </c>
      <c r="B104" s="13" t="s">
        <v>21</v>
      </c>
      <c r="C104" s="12">
        <v>0.93</v>
      </c>
      <c r="D104" s="12">
        <v>1.175</v>
      </c>
      <c r="E104" s="13" t="s">
        <v>275</v>
      </c>
      <c r="F104" s="12">
        <v>6.0510000000000002</v>
      </c>
      <c r="G104" s="24" t="s">
        <v>10</v>
      </c>
    </row>
    <row r="105" spans="1:1018" x14ac:dyDescent="0.25">
      <c r="A105" s="11" t="s">
        <v>79</v>
      </c>
      <c r="B105" s="13" t="s">
        <v>21</v>
      </c>
      <c r="C105" s="12">
        <v>0.91600000000000004</v>
      </c>
      <c r="D105" s="12">
        <v>1.159</v>
      </c>
      <c r="E105" s="13" t="s">
        <v>276</v>
      </c>
      <c r="F105" s="12">
        <v>6.048</v>
      </c>
      <c r="G105" s="24" t="s">
        <v>10</v>
      </c>
    </row>
    <row r="106" spans="1:1018" x14ac:dyDescent="0.25">
      <c r="A106" s="11" t="s">
        <v>79</v>
      </c>
      <c r="B106" s="13" t="s">
        <v>21</v>
      </c>
      <c r="C106" s="12">
        <v>0.92800000000000005</v>
      </c>
      <c r="D106" s="12">
        <v>1.1839999999999999</v>
      </c>
      <c r="E106" s="13" t="s">
        <v>277</v>
      </c>
      <c r="F106" s="12">
        <v>6.0439999999999996</v>
      </c>
      <c r="G106" s="24" t="s">
        <v>10</v>
      </c>
    </row>
    <row r="107" spans="1:1018" x14ac:dyDescent="0.25">
      <c r="A107" s="11" t="s">
        <v>81</v>
      </c>
      <c r="B107" s="4" t="s">
        <v>21</v>
      </c>
      <c r="C107" s="3">
        <v>0.35899999999999999</v>
      </c>
      <c r="D107" s="3">
        <v>0.60399999999999998</v>
      </c>
      <c r="E107" s="4" t="s">
        <v>259</v>
      </c>
      <c r="F107" s="9">
        <f>5.555-3.7</f>
        <v>1.8549999999999995</v>
      </c>
      <c r="G107" s="24" t="s">
        <v>10</v>
      </c>
    </row>
    <row r="108" spans="1:1018" x14ac:dyDescent="0.25">
      <c r="A108" s="11" t="s">
        <v>81</v>
      </c>
      <c r="B108" s="4" t="s">
        <v>21</v>
      </c>
      <c r="C108" s="3">
        <v>1.06</v>
      </c>
      <c r="D108" s="3">
        <v>1.31</v>
      </c>
      <c r="E108" s="4" t="s">
        <v>295</v>
      </c>
      <c r="F108" s="9">
        <v>5.5529999999999999</v>
      </c>
      <c r="G108" s="24" t="s">
        <v>10</v>
      </c>
    </row>
    <row r="109" spans="1:1018" x14ac:dyDescent="0.25">
      <c r="A109" s="11" t="s">
        <v>81</v>
      </c>
      <c r="B109" s="4" t="s">
        <v>21</v>
      </c>
      <c r="C109" s="3">
        <v>1.0349999999999999</v>
      </c>
      <c r="D109" s="3">
        <v>1.2849999999999999</v>
      </c>
      <c r="E109" s="4" t="s">
        <v>296</v>
      </c>
      <c r="F109" s="9">
        <v>5.556</v>
      </c>
      <c r="G109" s="24" t="s">
        <v>10</v>
      </c>
    </row>
    <row r="110" spans="1:1018" x14ac:dyDescent="0.25">
      <c r="A110" s="11" t="s">
        <v>81</v>
      </c>
      <c r="B110" s="4" t="s">
        <v>21</v>
      </c>
      <c r="C110" s="3">
        <v>1.093</v>
      </c>
      <c r="D110" s="3">
        <v>1.2929999999999999</v>
      </c>
      <c r="E110" s="4" t="s">
        <v>297</v>
      </c>
      <c r="F110" s="9">
        <v>5.5540000000000003</v>
      </c>
      <c r="G110" s="24" t="s">
        <v>10</v>
      </c>
    </row>
    <row r="111" spans="1:1018" x14ac:dyDescent="0.25">
      <c r="A111" s="11" t="s">
        <v>81</v>
      </c>
      <c r="B111" s="4" t="s">
        <v>21</v>
      </c>
      <c r="C111" s="3">
        <v>1.095</v>
      </c>
      <c r="D111" s="3">
        <v>1.3049999999999999</v>
      </c>
      <c r="E111" s="4" t="s">
        <v>298</v>
      </c>
      <c r="F111" s="9">
        <v>5.5670000000000002</v>
      </c>
      <c r="G111" s="24" t="s">
        <v>10</v>
      </c>
    </row>
    <row r="112" spans="1:1018" x14ac:dyDescent="0.25">
      <c r="A112" s="11" t="s">
        <v>81</v>
      </c>
      <c r="B112" s="4" t="s">
        <v>21</v>
      </c>
      <c r="C112" s="3">
        <v>1.0820000000000001</v>
      </c>
      <c r="D112" s="3">
        <v>1.3280000000000001</v>
      </c>
      <c r="E112" s="4" t="s">
        <v>299</v>
      </c>
      <c r="F112" s="9">
        <v>5.5529999999999999</v>
      </c>
      <c r="G112" s="24" t="s">
        <v>10</v>
      </c>
    </row>
    <row r="113" spans="1:7" ht="16.5" customHeight="1" x14ac:dyDescent="0.25">
      <c r="A113" s="11" t="s">
        <v>82</v>
      </c>
      <c r="B113" s="18" t="s">
        <v>13</v>
      </c>
      <c r="C113" s="3">
        <v>4.2000000000000003E-2</v>
      </c>
      <c r="D113" s="3">
        <v>0.157</v>
      </c>
      <c r="E113" s="4" t="s">
        <v>83</v>
      </c>
      <c r="F113" s="3">
        <f>5.123-2.943-1.948-0.036-0.036</f>
        <v>0.1600000000000002</v>
      </c>
      <c r="G113" s="21" t="s">
        <v>10</v>
      </c>
    </row>
    <row r="114" spans="1:7" ht="16.5" customHeight="1" x14ac:dyDescent="0.25">
      <c r="A114" s="11" t="s">
        <v>82</v>
      </c>
      <c r="B114" s="4" t="s">
        <v>21</v>
      </c>
      <c r="C114" s="3">
        <v>0.70599999999999996</v>
      </c>
      <c r="D114" s="3">
        <v>0.91600000000000004</v>
      </c>
      <c r="E114" s="4" t="s">
        <v>181</v>
      </c>
      <c r="F114" s="3">
        <f>4.211-1.5</f>
        <v>2.7110000000000003</v>
      </c>
      <c r="G114" s="21" t="s">
        <v>10</v>
      </c>
    </row>
    <row r="115" spans="1:7" ht="16.5" customHeight="1" x14ac:dyDescent="0.25">
      <c r="A115" s="11" t="s">
        <v>82</v>
      </c>
      <c r="B115" s="4" t="s">
        <v>21</v>
      </c>
      <c r="C115" s="3">
        <v>1.107</v>
      </c>
      <c r="D115" s="3">
        <v>1.327</v>
      </c>
      <c r="E115" s="4" t="s">
        <v>182</v>
      </c>
      <c r="F115" s="3">
        <v>4.2350000000000003</v>
      </c>
      <c r="G115" s="21" t="s">
        <v>10</v>
      </c>
    </row>
    <row r="116" spans="1:7" ht="16.5" customHeight="1" x14ac:dyDescent="0.25">
      <c r="A116" s="11" t="s">
        <v>82</v>
      </c>
      <c r="B116" s="4" t="s">
        <v>21</v>
      </c>
      <c r="C116" s="3">
        <v>1.111</v>
      </c>
      <c r="D116" s="3">
        <v>1.3260000000000001</v>
      </c>
      <c r="E116" s="4" t="s">
        <v>183</v>
      </c>
      <c r="F116" s="3">
        <v>4.2270000000000003</v>
      </c>
      <c r="G116" s="21" t="s">
        <v>10</v>
      </c>
    </row>
    <row r="117" spans="1:7" ht="16.5" customHeight="1" x14ac:dyDescent="0.25">
      <c r="A117" s="11" t="s">
        <v>82</v>
      </c>
      <c r="B117" s="4" t="s">
        <v>21</v>
      </c>
      <c r="C117" s="3">
        <v>1.115</v>
      </c>
      <c r="D117" s="3">
        <v>1.33</v>
      </c>
      <c r="E117" s="4" t="s">
        <v>184</v>
      </c>
      <c r="F117" s="3">
        <v>4.234</v>
      </c>
      <c r="G117" s="21" t="s">
        <v>10</v>
      </c>
    </row>
    <row r="118" spans="1:7" ht="16.5" customHeight="1" x14ac:dyDescent="0.25">
      <c r="A118" s="11" t="s">
        <v>82</v>
      </c>
      <c r="B118" s="4" t="s">
        <v>21</v>
      </c>
      <c r="C118" s="3">
        <v>1.1160000000000001</v>
      </c>
      <c r="D118" s="3">
        <v>1.3360000000000001</v>
      </c>
      <c r="E118" s="4" t="s">
        <v>185</v>
      </c>
      <c r="F118" s="3">
        <v>4.2329999999999997</v>
      </c>
      <c r="G118" s="21" t="s">
        <v>10</v>
      </c>
    </row>
    <row r="119" spans="1:7" x14ac:dyDescent="0.25">
      <c r="A119" s="11" t="s">
        <v>82</v>
      </c>
      <c r="B119" s="4" t="s">
        <v>21</v>
      </c>
      <c r="C119" s="3">
        <v>1.071</v>
      </c>
      <c r="D119" s="3">
        <v>1.3149999999999999</v>
      </c>
      <c r="E119" s="4" t="s">
        <v>186</v>
      </c>
      <c r="F119" s="3">
        <v>4.218</v>
      </c>
      <c r="G119" s="21" t="s">
        <v>10</v>
      </c>
    </row>
    <row r="120" spans="1:7" x14ac:dyDescent="0.25">
      <c r="A120" s="11" t="s">
        <v>82</v>
      </c>
      <c r="B120" s="4" t="s">
        <v>21</v>
      </c>
      <c r="C120" s="3">
        <v>1.071</v>
      </c>
      <c r="D120" s="3">
        <v>1.3180000000000001</v>
      </c>
      <c r="E120" s="4" t="s">
        <v>187</v>
      </c>
      <c r="F120" s="3">
        <v>4.2329999999999997</v>
      </c>
      <c r="G120" s="21" t="s">
        <v>10</v>
      </c>
    </row>
    <row r="121" spans="1:7" x14ac:dyDescent="0.25">
      <c r="A121" s="22" t="s">
        <v>84</v>
      </c>
      <c r="B121" s="4" t="s">
        <v>21</v>
      </c>
      <c r="C121" s="5">
        <v>0.35499999999999998</v>
      </c>
      <c r="D121" s="5">
        <v>0.60499999999999998</v>
      </c>
      <c r="E121" s="5" t="s">
        <v>195</v>
      </c>
      <c r="F121" s="23">
        <f>3.831-3-0.36</f>
        <v>0.47099999999999997</v>
      </c>
      <c r="G121" s="21" t="s">
        <v>10</v>
      </c>
    </row>
    <row r="122" spans="1:7" x14ac:dyDescent="0.25">
      <c r="A122" s="22" t="s">
        <v>84</v>
      </c>
      <c r="B122" s="4" t="s">
        <v>21</v>
      </c>
      <c r="C122" s="5">
        <v>1.323</v>
      </c>
      <c r="D122" s="5">
        <v>1.5629999999999999</v>
      </c>
      <c r="E122" s="5" t="s">
        <v>261</v>
      </c>
      <c r="F122" s="23">
        <v>3.84</v>
      </c>
      <c r="G122" s="21" t="s">
        <v>10</v>
      </c>
    </row>
    <row r="123" spans="1:7" x14ac:dyDescent="0.25">
      <c r="A123" s="22" t="s">
        <v>84</v>
      </c>
      <c r="B123" s="4" t="s">
        <v>21</v>
      </c>
      <c r="C123" s="5">
        <v>1.3180000000000001</v>
      </c>
      <c r="D123" s="5">
        <v>1.5780000000000001</v>
      </c>
      <c r="E123" s="5" t="s">
        <v>260</v>
      </c>
      <c r="F123" s="23">
        <v>3.827</v>
      </c>
      <c r="G123" s="21" t="s">
        <v>10</v>
      </c>
    </row>
    <row r="124" spans="1:7" x14ac:dyDescent="0.25">
      <c r="A124" s="22" t="s">
        <v>84</v>
      </c>
      <c r="B124" s="4" t="s">
        <v>21</v>
      </c>
      <c r="C124" s="5">
        <v>0.86299999999999999</v>
      </c>
      <c r="D124" s="5">
        <v>1.095</v>
      </c>
      <c r="E124" s="5" t="s">
        <v>266</v>
      </c>
      <c r="F124" s="23">
        <v>2.5329999999999999</v>
      </c>
      <c r="G124" s="21" t="s">
        <v>10</v>
      </c>
    </row>
    <row r="125" spans="1:7" x14ac:dyDescent="0.25">
      <c r="A125" s="22" t="s">
        <v>84</v>
      </c>
      <c r="B125" s="4" t="s">
        <v>91</v>
      </c>
      <c r="C125" s="5">
        <v>8.5999999999999993E-2</v>
      </c>
      <c r="D125" s="5">
        <v>0.21099999999999999</v>
      </c>
      <c r="E125" s="5" t="s">
        <v>267</v>
      </c>
      <c r="F125" s="23">
        <v>0.26100000000000001</v>
      </c>
      <c r="G125" s="21" t="s">
        <v>10</v>
      </c>
    </row>
    <row r="126" spans="1:7" x14ac:dyDescent="0.25">
      <c r="A126" s="22" t="s">
        <v>84</v>
      </c>
      <c r="B126" s="4" t="s">
        <v>91</v>
      </c>
      <c r="C126" s="5">
        <v>0.34899999999999998</v>
      </c>
      <c r="D126" s="5">
        <v>0.47499999999999998</v>
      </c>
      <c r="E126" s="5" t="s">
        <v>268</v>
      </c>
      <c r="F126" s="23">
        <v>1.014</v>
      </c>
      <c r="G126" s="21" t="s">
        <v>10</v>
      </c>
    </row>
    <row r="127" spans="1:7" x14ac:dyDescent="0.25">
      <c r="A127" s="22" t="s">
        <v>84</v>
      </c>
      <c r="B127" s="4" t="s">
        <v>21</v>
      </c>
      <c r="C127" s="5">
        <v>1.2170000000000001</v>
      </c>
      <c r="D127" s="9">
        <v>1.51</v>
      </c>
      <c r="E127" s="5" t="s">
        <v>269</v>
      </c>
      <c r="F127" s="23">
        <v>3.7</v>
      </c>
      <c r="G127" s="21" t="s">
        <v>10</v>
      </c>
    </row>
    <row r="128" spans="1:7" x14ac:dyDescent="0.25">
      <c r="A128" s="22" t="s">
        <v>84</v>
      </c>
      <c r="B128" s="4" t="s">
        <v>21</v>
      </c>
      <c r="C128" s="5">
        <v>1.319</v>
      </c>
      <c r="D128" s="5">
        <v>1.5649999999999999</v>
      </c>
      <c r="E128" s="5" t="s">
        <v>270</v>
      </c>
      <c r="F128" s="23">
        <v>3.8340000000000001</v>
      </c>
      <c r="G128" s="21" t="s">
        <v>10</v>
      </c>
    </row>
    <row r="129" spans="1:7" x14ac:dyDescent="0.25">
      <c r="A129" s="22" t="s">
        <v>84</v>
      </c>
      <c r="B129" s="4" t="s">
        <v>21</v>
      </c>
      <c r="C129" s="5">
        <v>1.3169999999999999</v>
      </c>
      <c r="D129" s="9">
        <v>1.56</v>
      </c>
      <c r="E129" s="5" t="s">
        <v>271</v>
      </c>
      <c r="F129" s="23">
        <v>3.8319999999999999</v>
      </c>
      <c r="G129" s="21" t="s">
        <v>10</v>
      </c>
    </row>
    <row r="130" spans="1:7" x14ac:dyDescent="0.25">
      <c r="A130" s="22" t="s">
        <v>84</v>
      </c>
      <c r="B130" s="4" t="s">
        <v>21</v>
      </c>
      <c r="C130" s="5">
        <v>1.3149999999999999</v>
      </c>
      <c r="D130" s="9">
        <v>1.5580000000000001</v>
      </c>
      <c r="E130" s="5" t="s">
        <v>272</v>
      </c>
      <c r="F130" s="23">
        <v>3.8370000000000002</v>
      </c>
      <c r="G130" s="21" t="s">
        <v>10</v>
      </c>
    </row>
    <row r="131" spans="1:7" s="6" customFormat="1" ht="12.75" x14ac:dyDescent="0.2">
      <c r="A131" s="11" t="s">
        <v>85</v>
      </c>
      <c r="B131" s="18" t="s">
        <v>21</v>
      </c>
      <c r="C131" s="9">
        <v>9.1999999999999998E-2</v>
      </c>
      <c r="D131" s="9">
        <v>0.32800000000000001</v>
      </c>
      <c r="E131" s="9" t="s">
        <v>86</v>
      </c>
      <c r="F131" s="9">
        <f>3.054-0.971-0.62-0.67-0.37-0.2</f>
        <v>0.22299999999999959</v>
      </c>
      <c r="G131" s="24" t="s">
        <v>10</v>
      </c>
    </row>
    <row r="132" spans="1:7" s="6" customFormat="1" ht="12.75" x14ac:dyDescent="0.2">
      <c r="A132" s="11" t="s">
        <v>85</v>
      </c>
      <c r="B132" s="18" t="s">
        <v>21</v>
      </c>
      <c r="C132" s="9">
        <v>0.95</v>
      </c>
      <c r="D132" s="9">
        <v>1.2110000000000001</v>
      </c>
      <c r="E132" s="9" t="s">
        <v>239</v>
      </c>
      <c r="F132" s="9">
        <f>3.317-0.9</f>
        <v>2.4170000000000003</v>
      </c>
      <c r="G132" s="24" t="s">
        <v>10</v>
      </c>
    </row>
    <row r="133" spans="1:7" s="6" customFormat="1" ht="12.75" x14ac:dyDescent="0.2">
      <c r="A133" s="11" t="s">
        <v>85</v>
      </c>
      <c r="B133" s="18" t="s">
        <v>21</v>
      </c>
      <c r="C133" s="9">
        <v>1.3029999999999999</v>
      </c>
      <c r="D133" s="9">
        <v>1.5369999999999999</v>
      </c>
      <c r="E133" s="9" t="s">
        <v>240</v>
      </c>
      <c r="F133" s="9">
        <v>3.3170000000000002</v>
      </c>
      <c r="G133" s="24" t="s">
        <v>10</v>
      </c>
    </row>
    <row r="134" spans="1:7" s="6" customFormat="1" ht="12.75" x14ac:dyDescent="0.2">
      <c r="A134" s="11" t="s">
        <v>85</v>
      </c>
      <c r="B134" s="18" t="s">
        <v>91</v>
      </c>
      <c r="C134" s="9">
        <v>0.15</v>
      </c>
      <c r="D134" s="9">
        <v>0.26500000000000001</v>
      </c>
      <c r="E134" s="9" t="s">
        <v>245</v>
      </c>
      <c r="F134" s="9">
        <v>0.36299999999999999</v>
      </c>
      <c r="G134" s="24" t="s">
        <v>10</v>
      </c>
    </row>
    <row r="135" spans="1:7" s="6" customFormat="1" ht="12.75" x14ac:dyDescent="0.2">
      <c r="A135" s="11" t="s">
        <v>85</v>
      </c>
      <c r="B135" s="18" t="s">
        <v>21</v>
      </c>
      <c r="C135" s="9">
        <v>1.34</v>
      </c>
      <c r="D135" s="9">
        <v>1.53</v>
      </c>
      <c r="E135" s="9" t="s">
        <v>306</v>
      </c>
      <c r="F135" s="25">
        <v>3.3290000000000002</v>
      </c>
      <c r="G135" s="24" t="s">
        <v>10</v>
      </c>
    </row>
    <row r="136" spans="1:7" s="6" customFormat="1" ht="12.75" x14ac:dyDescent="0.2">
      <c r="A136" s="11" t="s">
        <v>85</v>
      </c>
      <c r="B136" s="18" t="s">
        <v>21</v>
      </c>
      <c r="C136" s="9">
        <v>1.339</v>
      </c>
      <c r="D136" s="9">
        <v>1.5269999999999999</v>
      </c>
      <c r="E136" s="9" t="s">
        <v>307</v>
      </c>
      <c r="F136" s="25">
        <v>3.327</v>
      </c>
      <c r="G136" s="24" t="s">
        <v>10</v>
      </c>
    </row>
    <row r="137" spans="1:7" s="6" customFormat="1" ht="12.75" x14ac:dyDescent="0.2">
      <c r="A137" s="11" t="s">
        <v>85</v>
      </c>
      <c r="B137" s="18" t="s">
        <v>21</v>
      </c>
      <c r="C137" s="9">
        <v>1.33</v>
      </c>
      <c r="D137" s="9">
        <v>1.58</v>
      </c>
      <c r="E137" s="9" t="s">
        <v>313</v>
      </c>
      <c r="F137" s="25">
        <v>3.3210000000000002</v>
      </c>
      <c r="G137" s="24" t="s">
        <v>10</v>
      </c>
    </row>
    <row r="138" spans="1:7" s="6" customFormat="1" ht="12.75" x14ac:dyDescent="0.2">
      <c r="A138" s="11" t="s">
        <v>85</v>
      </c>
      <c r="B138" s="18" t="s">
        <v>21</v>
      </c>
      <c r="C138" s="9">
        <v>1.387</v>
      </c>
      <c r="D138" s="9">
        <v>1.61</v>
      </c>
      <c r="E138" s="9" t="s">
        <v>314</v>
      </c>
      <c r="F138" s="25">
        <v>3.331</v>
      </c>
      <c r="G138" s="24" t="s">
        <v>10</v>
      </c>
    </row>
    <row r="139" spans="1:7" ht="15" customHeight="1" x14ac:dyDescent="0.25">
      <c r="A139" s="11" t="s">
        <v>87</v>
      </c>
      <c r="B139" s="13"/>
      <c r="C139" s="12"/>
      <c r="D139" s="12"/>
      <c r="E139" s="13" t="s">
        <v>88</v>
      </c>
      <c r="F139" s="9">
        <v>4.7E-2</v>
      </c>
      <c r="G139" s="26" t="s">
        <v>10</v>
      </c>
    </row>
    <row r="140" spans="1:7" ht="15" customHeight="1" x14ac:dyDescent="0.25">
      <c r="A140" s="11" t="s">
        <v>87</v>
      </c>
      <c r="B140" s="13"/>
      <c r="C140" s="12"/>
      <c r="D140" s="12"/>
      <c r="E140" s="13" t="s">
        <v>89</v>
      </c>
      <c r="F140" s="9">
        <v>0.124</v>
      </c>
      <c r="G140" s="26" t="s">
        <v>10</v>
      </c>
    </row>
    <row r="141" spans="1:7" ht="15" customHeight="1" x14ac:dyDescent="0.25">
      <c r="A141" s="11" t="s">
        <v>87</v>
      </c>
      <c r="B141" s="27" t="s">
        <v>8</v>
      </c>
      <c r="C141" s="12">
        <v>1.6E-2</v>
      </c>
      <c r="D141" s="12">
        <v>7.5999999999999998E-2</v>
      </c>
      <c r="E141" s="13" t="s">
        <v>90</v>
      </c>
      <c r="F141" s="9">
        <f>6.16-0.152-0.092-0.1-4.6-0.7-0.39</f>
        <v>0.12600000000000111</v>
      </c>
      <c r="G141" s="26" t="s">
        <v>10</v>
      </c>
    </row>
    <row r="142" spans="1:7" ht="15" customHeight="1" x14ac:dyDescent="0.25">
      <c r="A142" s="28" t="s">
        <v>87</v>
      </c>
      <c r="B142" s="29" t="s">
        <v>91</v>
      </c>
      <c r="C142" s="52">
        <v>0.186</v>
      </c>
      <c r="D142" s="52">
        <v>0.28899999999999998</v>
      </c>
      <c r="E142" s="29" t="s">
        <v>92</v>
      </c>
      <c r="F142" s="25">
        <v>0.84</v>
      </c>
      <c r="G142" s="21" t="s">
        <v>10</v>
      </c>
    </row>
    <row r="143" spans="1:7" ht="15" customHeight="1" x14ac:dyDescent="0.25">
      <c r="A143" s="30"/>
      <c r="B143" s="31"/>
      <c r="C143" s="53"/>
      <c r="D143" s="53"/>
      <c r="E143" s="31"/>
      <c r="F143" s="25">
        <v>0.64600000000000002</v>
      </c>
      <c r="G143" s="21" t="s">
        <v>10</v>
      </c>
    </row>
    <row r="144" spans="1:7" ht="15" customHeight="1" x14ac:dyDescent="0.25">
      <c r="A144" s="11" t="s">
        <v>87</v>
      </c>
      <c r="B144" s="32" t="s">
        <v>19</v>
      </c>
      <c r="C144" s="54">
        <v>0.311</v>
      </c>
      <c r="D144" s="54">
        <v>0.52100000000000002</v>
      </c>
      <c r="E144" s="32" t="s">
        <v>93</v>
      </c>
      <c r="F144" s="25">
        <v>2.4510000000000001</v>
      </c>
      <c r="G144" s="21" t="s">
        <v>10</v>
      </c>
    </row>
    <row r="145" spans="1:7" ht="15" customHeight="1" x14ac:dyDescent="0.25">
      <c r="A145" s="11" t="s">
        <v>87</v>
      </c>
      <c r="B145" s="4" t="s">
        <v>91</v>
      </c>
      <c r="C145" s="3">
        <v>9.7000000000000003E-2</v>
      </c>
      <c r="D145" s="3">
        <v>0.17699999999999999</v>
      </c>
      <c r="E145" s="4" t="s">
        <v>233</v>
      </c>
      <c r="F145" s="3">
        <f>1.639-0.3-0.675</f>
        <v>0.66399999999999992</v>
      </c>
      <c r="G145" s="21" t="s">
        <v>10</v>
      </c>
    </row>
    <row r="146" spans="1:7" ht="15" customHeight="1" x14ac:dyDescent="0.25">
      <c r="A146" s="11" t="s">
        <v>94</v>
      </c>
      <c r="B146" s="27" t="s">
        <v>95</v>
      </c>
      <c r="C146" s="12">
        <v>0.08</v>
      </c>
      <c r="D146" s="12">
        <v>0.153</v>
      </c>
      <c r="E146" s="13" t="s">
        <v>96</v>
      </c>
      <c r="F146" s="9">
        <f>0.47-0.029</f>
        <v>0.44099999999999995</v>
      </c>
      <c r="G146" s="26" t="s">
        <v>10</v>
      </c>
    </row>
    <row r="147" spans="1:7" ht="15" customHeight="1" x14ac:dyDescent="0.25">
      <c r="A147" s="33" t="s">
        <v>97</v>
      </c>
      <c r="B147" s="34" t="s">
        <v>13</v>
      </c>
      <c r="C147" s="55">
        <v>0.14099999999999999</v>
      </c>
      <c r="D147" s="55">
        <v>0.221</v>
      </c>
      <c r="E147" s="34" t="s">
        <v>98</v>
      </c>
      <c r="F147" s="25">
        <f>3.69-0.804-0.048-0.03-0.4-0.224-1.5-0.375</f>
        <v>0.30900000000000016</v>
      </c>
      <c r="G147" s="21" t="s">
        <v>10</v>
      </c>
    </row>
    <row r="148" spans="1:7" ht="15" customHeight="1" x14ac:dyDescent="0.25">
      <c r="A148" s="33" t="s">
        <v>97</v>
      </c>
      <c r="B148" s="34" t="s">
        <v>21</v>
      </c>
      <c r="C148" s="55">
        <v>0.92500000000000004</v>
      </c>
      <c r="D148" s="55">
        <v>1.125</v>
      </c>
      <c r="E148" s="34" t="s">
        <v>99</v>
      </c>
      <c r="F148" s="25">
        <v>3.7250000000000001</v>
      </c>
      <c r="G148" s="21" t="s">
        <v>10</v>
      </c>
    </row>
    <row r="149" spans="1:7" x14ac:dyDescent="0.25">
      <c r="A149" s="17" t="s">
        <v>100</v>
      </c>
      <c r="B149" s="5" t="s">
        <v>21</v>
      </c>
      <c r="C149" s="9">
        <v>0.32700000000000001</v>
      </c>
      <c r="D149" s="9">
        <v>0.48299999999999998</v>
      </c>
      <c r="E149" s="5" t="s">
        <v>101</v>
      </c>
      <c r="F149" s="9">
        <f>2.026-0.125-1</f>
        <v>0.9009999999999998</v>
      </c>
      <c r="G149" s="21" t="s">
        <v>10</v>
      </c>
    </row>
    <row r="150" spans="1:7" x14ac:dyDescent="0.25">
      <c r="A150" s="17" t="s">
        <v>102</v>
      </c>
      <c r="B150" s="5" t="s">
        <v>21</v>
      </c>
      <c r="C150" s="9">
        <v>0.33400000000000002</v>
      </c>
      <c r="D150" s="9">
        <v>0.50900000000000001</v>
      </c>
      <c r="E150" s="5" t="s">
        <v>103</v>
      </c>
      <c r="F150" s="9">
        <f>1.731-0.5-0.3-0.235</f>
        <v>0.69600000000000006</v>
      </c>
      <c r="G150" s="21" t="s">
        <v>10</v>
      </c>
    </row>
    <row r="151" spans="1:7" x14ac:dyDescent="0.25">
      <c r="A151" s="35" t="s">
        <v>104</v>
      </c>
      <c r="B151" s="5" t="s">
        <v>13</v>
      </c>
      <c r="C151" s="9">
        <v>8.8999999999999996E-2</v>
      </c>
      <c r="D151" s="9">
        <v>0.214</v>
      </c>
      <c r="E151" s="5" t="s">
        <v>105</v>
      </c>
      <c r="F151" s="9">
        <v>0.13200000000000001</v>
      </c>
      <c r="G151" s="26" t="s">
        <v>10</v>
      </c>
    </row>
    <row r="152" spans="1:7" x14ac:dyDescent="0.25">
      <c r="A152" s="35" t="s">
        <v>104</v>
      </c>
      <c r="B152" s="5" t="s">
        <v>13</v>
      </c>
      <c r="C152" s="9">
        <v>7.1999999999999995E-2</v>
      </c>
      <c r="D152" s="9">
        <v>0.19700000000000001</v>
      </c>
      <c r="E152" s="5" t="s">
        <v>106</v>
      </c>
      <c r="F152" s="9">
        <v>0.107</v>
      </c>
      <c r="G152" s="26" t="s">
        <v>10</v>
      </c>
    </row>
    <row r="153" spans="1:7" x14ac:dyDescent="0.25">
      <c r="A153" s="11" t="s">
        <v>104</v>
      </c>
      <c r="B153" s="5" t="s">
        <v>29</v>
      </c>
      <c r="C153" s="9">
        <v>0.06</v>
      </c>
      <c r="D153" s="9">
        <v>0.17499999999999999</v>
      </c>
      <c r="E153" s="5" t="s">
        <v>107</v>
      </c>
      <c r="F153" s="9">
        <v>8.8999999999999996E-2</v>
      </c>
      <c r="G153" s="26" t="s">
        <v>10</v>
      </c>
    </row>
    <row r="154" spans="1:7" x14ac:dyDescent="0.25">
      <c r="A154" s="11" t="s">
        <v>104</v>
      </c>
      <c r="B154" s="5" t="s">
        <v>13</v>
      </c>
      <c r="C154" s="9">
        <v>0.08</v>
      </c>
      <c r="D154" s="9">
        <v>0.20499999999999999</v>
      </c>
      <c r="E154" s="5" t="s">
        <v>108</v>
      </c>
      <c r="F154" s="9">
        <v>0.12</v>
      </c>
      <c r="G154" s="26" t="s">
        <v>10</v>
      </c>
    </row>
    <row r="155" spans="1:7" x14ac:dyDescent="0.25">
      <c r="A155" s="11" t="s">
        <v>109</v>
      </c>
      <c r="B155" s="5" t="s">
        <v>13</v>
      </c>
      <c r="C155" s="9">
        <v>0.21099999999999999</v>
      </c>
      <c r="D155" s="9">
        <v>0.33600000000000002</v>
      </c>
      <c r="E155" s="5" t="s">
        <v>110</v>
      </c>
      <c r="F155" s="9">
        <f>0.913-0.321-0.36</f>
        <v>0.2320000000000001</v>
      </c>
      <c r="G155" s="26" t="s">
        <v>10</v>
      </c>
    </row>
    <row r="156" spans="1:7" x14ac:dyDescent="0.25">
      <c r="A156" s="11" t="s">
        <v>111</v>
      </c>
      <c r="B156" s="5" t="s">
        <v>13</v>
      </c>
      <c r="C156" s="9">
        <v>0.158</v>
      </c>
      <c r="D156" s="9">
        <v>0.28299999999999997</v>
      </c>
      <c r="E156" s="5" t="s">
        <v>112</v>
      </c>
      <c r="F156" s="9">
        <v>0.125</v>
      </c>
      <c r="G156" s="21" t="s">
        <v>10</v>
      </c>
    </row>
    <row r="157" spans="1:7" x14ac:dyDescent="0.25">
      <c r="A157" s="11" t="s">
        <v>113</v>
      </c>
      <c r="B157" s="13" t="s">
        <v>114</v>
      </c>
      <c r="C157" s="12">
        <v>3.7999999999999999E-2</v>
      </c>
      <c r="D157" s="12">
        <v>3.7999999999999999E-2</v>
      </c>
      <c r="E157" s="13" t="s">
        <v>115</v>
      </c>
      <c r="F157" s="56">
        <v>7.1999999999999995E-2</v>
      </c>
      <c r="G157" s="21" t="s">
        <v>10</v>
      </c>
    </row>
    <row r="158" spans="1:7" x14ac:dyDescent="0.25">
      <c r="A158" s="8" t="s">
        <v>116</v>
      </c>
      <c r="B158" s="4" t="s">
        <v>8</v>
      </c>
      <c r="C158" s="3">
        <v>0.17799999999999999</v>
      </c>
      <c r="D158" s="3">
        <v>0.223</v>
      </c>
      <c r="E158" s="4" t="s">
        <v>206</v>
      </c>
      <c r="F158" s="3">
        <f>2.34-1.5-0.26-0.4</f>
        <v>0.17999999999999983</v>
      </c>
      <c r="G158" s="21" t="s">
        <v>10</v>
      </c>
    </row>
    <row r="159" spans="1:7" s="6" customFormat="1" ht="12.75" x14ac:dyDescent="0.2">
      <c r="A159" s="8" t="s">
        <v>116</v>
      </c>
      <c r="B159" s="4" t="s">
        <v>21</v>
      </c>
      <c r="C159" s="3">
        <v>1.173</v>
      </c>
      <c r="D159" s="3">
        <v>1.4319999999999999</v>
      </c>
      <c r="E159" s="4" t="s">
        <v>209</v>
      </c>
      <c r="F159" s="3">
        <f>2.291-0.12</f>
        <v>2.1709999999999998</v>
      </c>
      <c r="G159" s="21" t="s">
        <v>10</v>
      </c>
    </row>
    <row r="160" spans="1:7" s="6" customFormat="1" ht="12.75" x14ac:dyDescent="0.2">
      <c r="A160" s="8" t="s">
        <v>116</v>
      </c>
      <c r="B160" s="4" t="s">
        <v>21</v>
      </c>
      <c r="C160" s="3">
        <v>1.232</v>
      </c>
      <c r="D160" s="3">
        <v>1.502</v>
      </c>
      <c r="E160" s="4" t="s">
        <v>210</v>
      </c>
      <c r="F160" s="3">
        <v>2.2599999999999998</v>
      </c>
      <c r="G160" s="21" t="s">
        <v>10</v>
      </c>
    </row>
    <row r="161" spans="1:1018" s="6" customFormat="1" ht="12.75" x14ac:dyDescent="0.2">
      <c r="A161" s="8" t="s">
        <v>116</v>
      </c>
      <c r="B161" s="4" t="s">
        <v>21</v>
      </c>
      <c r="C161" s="3">
        <v>1.3089999999999999</v>
      </c>
      <c r="D161" s="3">
        <v>1.55</v>
      </c>
      <c r="E161" s="4" t="s">
        <v>211</v>
      </c>
      <c r="F161" s="3">
        <v>2.3439999999999999</v>
      </c>
      <c r="G161" s="21" t="s">
        <v>10</v>
      </c>
    </row>
    <row r="162" spans="1:1018" x14ac:dyDescent="0.25">
      <c r="A162" s="8" t="s">
        <v>117</v>
      </c>
      <c r="B162" s="4" t="s">
        <v>159</v>
      </c>
      <c r="C162" s="3">
        <v>0.35099999999999998</v>
      </c>
      <c r="D162" s="3">
        <v>0.80100000000000005</v>
      </c>
      <c r="E162" s="4" t="s">
        <v>207</v>
      </c>
      <c r="F162" s="3">
        <f>2.061-0.25-0.835-0.15-0.37</f>
        <v>0.45599999999999996</v>
      </c>
      <c r="G162" s="21" t="s">
        <v>10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  <c r="IY162" s="7"/>
      <c r="IZ162" s="7"/>
      <c r="JA162" s="7"/>
      <c r="JB162" s="7"/>
      <c r="JC162" s="7"/>
      <c r="JD162" s="7"/>
      <c r="JE162" s="7"/>
      <c r="JF162" s="7"/>
      <c r="JG162" s="7"/>
      <c r="JH162" s="7"/>
      <c r="JI162" s="7"/>
      <c r="JJ162" s="7"/>
      <c r="JK162" s="7"/>
      <c r="JL162" s="7"/>
      <c r="JM162" s="7"/>
      <c r="JN162" s="7"/>
      <c r="JO162" s="7"/>
      <c r="JP162" s="7"/>
      <c r="JQ162" s="7"/>
      <c r="JR162" s="7"/>
      <c r="JS162" s="7"/>
      <c r="JT162" s="7"/>
      <c r="JU162" s="7"/>
      <c r="JV162" s="7"/>
      <c r="JW162" s="7"/>
      <c r="JX162" s="7"/>
      <c r="JY162" s="7"/>
      <c r="JZ162" s="7"/>
      <c r="KA162" s="7"/>
      <c r="KB162" s="7"/>
      <c r="KC162" s="7"/>
      <c r="KD162" s="7"/>
      <c r="KE162" s="7"/>
      <c r="KF162" s="7"/>
      <c r="KG162" s="7"/>
      <c r="KH162" s="7"/>
      <c r="KI162" s="7"/>
      <c r="KJ162" s="7"/>
      <c r="KK162" s="7"/>
      <c r="KL162" s="7"/>
      <c r="KM162" s="7"/>
      <c r="KN162" s="7"/>
      <c r="KO162" s="7"/>
      <c r="KP162" s="7"/>
      <c r="KQ162" s="7"/>
      <c r="KR162" s="7"/>
      <c r="KS162" s="7"/>
      <c r="KT162" s="7"/>
      <c r="KU162" s="7"/>
      <c r="KV162" s="7"/>
      <c r="KW162" s="7"/>
      <c r="KX162" s="7"/>
      <c r="KY162" s="7"/>
      <c r="KZ162" s="7"/>
      <c r="LA162" s="7"/>
      <c r="LB162" s="7"/>
      <c r="LC162" s="7"/>
      <c r="LD162" s="7"/>
      <c r="LE162" s="7"/>
      <c r="LF162" s="7"/>
      <c r="LG162" s="7"/>
      <c r="LH162" s="7"/>
      <c r="LI162" s="7"/>
      <c r="LJ162" s="7"/>
      <c r="LK162" s="7"/>
      <c r="LL162" s="7"/>
      <c r="LM162" s="7"/>
      <c r="LN162" s="7"/>
      <c r="LO162" s="7"/>
      <c r="LP162" s="7"/>
      <c r="LQ162" s="7"/>
      <c r="LR162" s="7"/>
      <c r="LS162" s="7"/>
      <c r="LT162" s="7"/>
      <c r="LU162" s="7"/>
      <c r="LV162" s="7"/>
      <c r="LW162" s="7"/>
      <c r="LX162" s="7"/>
      <c r="LY162" s="7"/>
      <c r="LZ162" s="7"/>
      <c r="MA162" s="7"/>
      <c r="MB162" s="7"/>
      <c r="MC162" s="7"/>
      <c r="MD162" s="7"/>
      <c r="ME162" s="7"/>
      <c r="MF162" s="7"/>
      <c r="MG162" s="7"/>
      <c r="MH162" s="7"/>
      <c r="MI162" s="7"/>
      <c r="MJ162" s="7"/>
      <c r="MK162" s="7"/>
      <c r="ML162" s="7"/>
      <c r="MM162" s="7"/>
      <c r="MN162" s="7"/>
      <c r="MO162" s="7"/>
      <c r="MP162" s="7"/>
      <c r="MQ162" s="7"/>
      <c r="MR162" s="7"/>
      <c r="MS162" s="7"/>
      <c r="MT162" s="7"/>
      <c r="MU162" s="7"/>
      <c r="MV162" s="7"/>
      <c r="MW162" s="7"/>
      <c r="MX162" s="7"/>
      <c r="MY162" s="7"/>
      <c r="MZ162" s="7"/>
      <c r="NA162" s="7"/>
      <c r="NB162" s="7"/>
      <c r="NC162" s="7"/>
      <c r="ND162" s="7"/>
      <c r="NE162" s="7"/>
      <c r="NF162" s="7"/>
      <c r="NG162" s="7"/>
      <c r="NH162" s="7"/>
      <c r="NI162" s="7"/>
      <c r="NJ162" s="7"/>
      <c r="NK162" s="7"/>
      <c r="NL162" s="7"/>
      <c r="NM162" s="7"/>
      <c r="NN162" s="7"/>
      <c r="NO162" s="7"/>
      <c r="NP162" s="7"/>
      <c r="NQ162" s="7"/>
      <c r="NR162" s="7"/>
      <c r="NS162" s="7"/>
      <c r="NT162" s="7"/>
      <c r="NU162" s="7"/>
      <c r="NV162" s="7"/>
      <c r="NW162" s="7"/>
      <c r="NX162" s="7"/>
      <c r="NY162" s="7"/>
      <c r="NZ162" s="7"/>
      <c r="OA162" s="7"/>
      <c r="OB162" s="7"/>
      <c r="OC162" s="7"/>
      <c r="OD162" s="7"/>
      <c r="OE162" s="7"/>
      <c r="OF162" s="7"/>
      <c r="OG162" s="7"/>
      <c r="OH162" s="7"/>
      <c r="OI162" s="7"/>
      <c r="OJ162" s="7"/>
      <c r="OK162" s="7"/>
      <c r="OL162" s="7"/>
      <c r="OM162" s="7"/>
      <c r="ON162" s="7"/>
      <c r="OO162" s="7"/>
      <c r="OP162" s="7"/>
      <c r="OQ162" s="7"/>
      <c r="OR162" s="7"/>
      <c r="OS162" s="7"/>
      <c r="OT162" s="7"/>
      <c r="OU162" s="7"/>
      <c r="OV162" s="7"/>
      <c r="OW162" s="7"/>
      <c r="OX162" s="7"/>
      <c r="OY162" s="7"/>
      <c r="OZ162" s="7"/>
      <c r="PA162" s="7"/>
      <c r="PB162" s="7"/>
      <c r="PC162" s="7"/>
      <c r="PD162" s="7"/>
      <c r="PE162" s="7"/>
      <c r="PF162" s="7"/>
      <c r="PG162" s="7"/>
      <c r="PH162" s="7"/>
      <c r="PI162" s="7"/>
      <c r="PJ162" s="7"/>
      <c r="PK162" s="7"/>
      <c r="PL162" s="7"/>
      <c r="PM162" s="7"/>
      <c r="PN162" s="7"/>
      <c r="PO162" s="7"/>
      <c r="PP162" s="7"/>
      <c r="PQ162" s="7"/>
      <c r="PR162" s="7"/>
      <c r="PS162" s="7"/>
      <c r="PT162" s="7"/>
      <c r="PU162" s="7"/>
      <c r="PV162" s="7"/>
      <c r="PW162" s="7"/>
      <c r="PX162" s="7"/>
      <c r="PY162" s="7"/>
      <c r="PZ162" s="7"/>
      <c r="QA162" s="7"/>
      <c r="QB162" s="7"/>
      <c r="QC162" s="7"/>
      <c r="QD162" s="7"/>
      <c r="QE162" s="7"/>
      <c r="QF162" s="7"/>
      <c r="QG162" s="7"/>
      <c r="QH162" s="7"/>
      <c r="QI162" s="7"/>
      <c r="QJ162" s="7"/>
      <c r="QK162" s="7"/>
      <c r="QL162" s="7"/>
      <c r="QM162" s="7"/>
      <c r="QN162" s="7"/>
      <c r="QO162" s="7"/>
      <c r="QP162" s="7"/>
      <c r="QQ162" s="7"/>
      <c r="QR162" s="7"/>
      <c r="QS162" s="7"/>
      <c r="QT162" s="7"/>
      <c r="QU162" s="7"/>
      <c r="QV162" s="7"/>
      <c r="QW162" s="7"/>
      <c r="QX162" s="7"/>
      <c r="QY162" s="7"/>
      <c r="QZ162" s="7"/>
      <c r="RA162" s="7"/>
      <c r="RB162" s="7"/>
      <c r="RC162" s="7"/>
      <c r="RD162" s="7"/>
      <c r="RE162" s="7"/>
      <c r="RF162" s="7"/>
      <c r="RG162" s="7"/>
      <c r="RH162" s="7"/>
      <c r="RI162" s="7"/>
      <c r="RJ162" s="7"/>
      <c r="RK162" s="7"/>
      <c r="RL162" s="7"/>
      <c r="RM162" s="7"/>
      <c r="RN162" s="7"/>
      <c r="RO162" s="7"/>
      <c r="RP162" s="7"/>
      <c r="RQ162" s="7"/>
      <c r="RR162" s="7"/>
      <c r="RS162" s="7"/>
      <c r="RT162" s="7"/>
      <c r="RU162" s="7"/>
      <c r="RV162" s="7"/>
      <c r="RW162" s="7"/>
      <c r="RX162" s="7"/>
      <c r="RY162" s="7"/>
      <c r="RZ162" s="7"/>
      <c r="SA162" s="7"/>
      <c r="SB162" s="7"/>
      <c r="SC162" s="7"/>
      <c r="SD162" s="7"/>
      <c r="SE162" s="7"/>
      <c r="SF162" s="7"/>
      <c r="SG162" s="7"/>
      <c r="SH162" s="7"/>
      <c r="SI162" s="7"/>
      <c r="SJ162" s="7"/>
      <c r="SK162" s="7"/>
      <c r="SL162" s="7"/>
      <c r="SM162" s="7"/>
      <c r="SN162" s="7"/>
      <c r="SO162" s="7"/>
      <c r="SP162" s="7"/>
      <c r="SQ162" s="7"/>
      <c r="SR162" s="7"/>
      <c r="SS162" s="7"/>
      <c r="ST162" s="7"/>
      <c r="SU162" s="7"/>
      <c r="SV162" s="7"/>
      <c r="SW162" s="7"/>
      <c r="SX162" s="7"/>
      <c r="SY162" s="7"/>
      <c r="SZ162" s="7"/>
      <c r="TA162" s="7"/>
      <c r="TB162" s="7"/>
      <c r="TC162" s="7"/>
      <c r="TD162" s="7"/>
      <c r="TE162" s="7"/>
      <c r="TF162" s="7"/>
      <c r="TG162" s="7"/>
      <c r="TH162" s="7"/>
      <c r="TI162" s="7"/>
      <c r="TJ162" s="7"/>
      <c r="TK162" s="7"/>
      <c r="TL162" s="7"/>
      <c r="TM162" s="7"/>
      <c r="TN162" s="7"/>
      <c r="TO162" s="7"/>
      <c r="TP162" s="7"/>
      <c r="TQ162" s="7"/>
      <c r="TR162" s="7"/>
      <c r="TS162" s="7"/>
      <c r="TT162" s="7"/>
      <c r="TU162" s="7"/>
      <c r="TV162" s="7"/>
      <c r="TW162" s="7"/>
      <c r="TX162" s="7"/>
      <c r="TY162" s="7"/>
      <c r="TZ162" s="7"/>
      <c r="UA162" s="7"/>
      <c r="UB162" s="7"/>
      <c r="UC162" s="7"/>
      <c r="UD162" s="7"/>
      <c r="UE162" s="7"/>
      <c r="UF162" s="7"/>
      <c r="UG162" s="7"/>
      <c r="UH162" s="7"/>
      <c r="UI162" s="7"/>
      <c r="UJ162" s="7"/>
      <c r="UK162" s="7"/>
      <c r="UL162" s="7"/>
      <c r="UM162" s="7"/>
      <c r="UN162" s="7"/>
      <c r="UO162" s="7"/>
      <c r="UP162" s="7"/>
      <c r="UQ162" s="7"/>
      <c r="UR162" s="7"/>
      <c r="US162" s="7"/>
      <c r="UT162" s="7"/>
      <c r="UU162" s="7"/>
      <c r="UV162" s="7"/>
      <c r="UW162" s="7"/>
      <c r="UX162" s="7"/>
      <c r="UY162" s="7"/>
      <c r="UZ162" s="7"/>
      <c r="VA162" s="7"/>
      <c r="VB162" s="7"/>
      <c r="VC162" s="7"/>
      <c r="VD162" s="7"/>
      <c r="VE162" s="7"/>
      <c r="VF162" s="7"/>
      <c r="VG162" s="7"/>
      <c r="VH162" s="7"/>
      <c r="VI162" s="7"/>
      <c r="VJ162" s="7"/>
      <c r="VK162" s="7"/>
      <c r="VL162" s="7"/>
      <c r="VM162" s="7"/>
      <c r="VN162" s="7"/>
      <c r="VO162" s="7"/>
      <c r="VP162" s="7"/>
      <c r="VQ162" s="7"/>
      <c r="VR162" s="7"/>
      <c r="VS162" s="7"/>
      <c r="VT162" s="7"/>
      <c r="VU162" s="7"/>
      <c r="VV162" s="7"/>
      <c r="VW162" s="7"/>
      <c r="VX162" s="7"/>
      <c r="VY162" s="7"/>
      <c r="VZ162" s="7"/>
      <c r="WA162" s="7"/>
      <c r="WB162" s="7"/>
      <c r="WC162" s="7"/>
      <c r="WD162" s="7"/>
      <c r="WE162" s="7"/>
      <c r="WF162" s="7"/>
      <c r="WG162" s="7"/>
      <c r="WH162" s="7"/>
      <c r="WI162" s="7"/>
      <c r="WJ162" s="7"/>
      <c r="WK162" s="7"/>
      <c r="WL162" s="7"/>
      <c r="WM162" s="7"/>
      <c r="WN162" s="7"/>
      <c r="WO162" s="7"/>
      <c r="WP162" s="7"/>
      <c r="WQ162" s="7"/>
      <c r="WR162" s="7"/>
      <c r="WS162" s="7"/>
      <c r="WT162" s="7"/>
      <c r="WU162" s="7"/>
      <c r="WV162" s="7"/>
      <c r="WW162" s="7"/>
      <c r="WX162" s="7"/>
      <c r="WY162" s="7"/>
      <c r="WZ162" s="7"/>
      <c r="XA162" s="7"/>
      <c r="XB162" s="7"/>
      <c r="XC162" s="7"/>
      <c r="XD162" s="7"/>
      <c r="XE162" s="7"/>
      <c r="XF162" s="7"/>
      <c r="XG162" s="7"/>
      <c r="XH162" s="7"/>
      <c r="XI162" s="7"/>
      <c r="XJ162" s="7"/>
      <c r="XK162" s="7"/>
      <c r="XL162" s="7"/>
      <c r="XM162" s="7"/>
      <c r="XN162" s="7"/>
      <c r="XO162" s="7"/>
      <c r="XP162" s="7"/>
      <c r="XQ162" s="7"/>
      <c r="XR162" s="7"/>
      <c r="XS162" s="7"/>
      <c r="XT162" s="7"/>
      <c r="XU162" s="7"/>
      <c r="XV162" s="7"/>
      <c r="XW162" s="7"/>
      <c r="XX162" s="7"/>
      <c r="XY162" s="7"/>
      <c r="XZ162" s="7"/>
      <c r="YA162" s="7"/>
      <c r="YB162" s="7"/>
      <c r="YC162" s="7"/>
      <c r="YD162" s="7"/>
      <c r="YE162" s="7"/>
      <c r="YF162" s="7"/>
      <c r="YG162" s="7"/>
      <c r="YH162" s="7"/>
      <c r="YI162" s="7"/>
      <c r="YJ162" s="7"/>
      <c r="YK162" s="7"/>
      <c r="YL162" s="7"/>
      <c r="YM162" s="7"/>
      <c r="YN162" s="7"/>
      <c r="YO162" s="7"/>
      <c r="YP162" s="7"/>
      <c r="YQ162" s="7"/>
      <c r="YR162" s="7"/>
      <c r="YS162" s="7"/>
      <c r="YT162" s="7"/>
      <c r="YU162" s="7"/>
      <c r="YV162" s="7"/>
      <c r="YW162" s="7"/>
      <c r="YX162" s="7"/>
      <c r="YY162" s="7"/>
      <c r="YZ162" s="7"/>
      <c r="ZA162" s="7"/>
      <c r="ZB162" s="7"/>
      <c r="ZC162" s="7"/>
      <c r="ZD162" s="7"/>
      <c r="ZE162" s="7"/>
      <c r="ZF162" s="7"/>
      <c r="ZG162" s="7"/>
      <c r="ZH162" s="7"/>
      <c r="ZI162" s="7"/>
      <c r="ZJ162" s="7"/>
      <c r="ZK162" s="7"/>
      <c r="ZL162" s="7"/>
      <c r="ZM162" s="7"/>
      <c r="ZN162" s="7"/>
      <c r="ZO162" s="7"/>
      <c r="ZP162" s="7"/>
      <c r="ZQ162" s="7"/>
      <c r="ZR162" s="7"/>
      <c r="ZS162" s="7"/>
      <c r="ZT162" s="7"/>
      <c r="ZU162" s="7"/>
      <c r="ZV162" s="7"/>
      <c r="ZW162" s="7"/>
      <c r="ZX162" s="7"/>
      <c r="ZY162" s="7"/>
      <c r="ZZ162" s="7"/>
      <c r="AAA162" s="7"/>
      <c r="AAB162" s="7"/>
      <c r="AAC162" s="7"/>
      <c r="AAD162" s="7"/>
      <c r="AAE162" s="7"/>
      <c r="AAF162" s="7"/>
      <c r="AAG162" s="7"/>
      <c r="AAH162" s="7"/>
      <c r="AAI162" s="7"/>
      <c r="AAJ162" s="7"/>
      <c r="AAK162" s="7"/>
      <c r="AAL162" s="7"/>
      <c r="AAM162" s="7"/>
      <c r="AAN162" s="7"/>
      <c r="AAO162" s="7"/>
      <c r="AAP162" s="7"/>
      <c r="AAQ162" s="7"/>
      <c r="AAR162" s="7"/>
      <c r="AAS162" s="7"/>
      <c r="AAT162" s="7"/>
      <c r="AAU162" s="7"/>
      <c r="AAV162" s="7"/>
      <c r="AAW162" s="7"/>
      <c r="AAX162" s="7"/>
      <c r="AAY162" s="7"/>
      <c r="AAZ162" s="7"/>
      <c r="ABA162" s="7"/>
      <c r="ABB162" s="7"/>
      <c r="ABC162" s="7"/>
      <c r="ABD162" s="7"/>
      <c r="ABE162" s="7"/>
      <c r="ABF162" s="7"/>
      <c r="ABG162" s="7"/>
      <c r="ABH162" s="7"/>
      <c r="ABI162" s="7"/>
      <c r="ABJ162" s="7"/>
      <c r="ABK162" s="7"/>
      <c r="ABL162" s="7"/>
      <c r="ABM162" s="7"/>
      <c r="ABN162" s="7"/>
      <c r="ABO162" s="7"/>
      <c r="ABP162" s="7"/>
      <c r="ABQ162" s="7"/>
      <c r="ABR162" s="7"/>
      <c r="ABS162" s="7"/>
      <c r="ABT162" s="7"/>
      <c r="ABU162" s="7"/>
      <c r="ABV162" s="7"/>
      <c r="ABW162" s="7"/>
      <c r="ABX162" s="7"/>
      <c r="ABY162" s="7"/>
      <c r="ABZ162" s="7"/>
      <c r="ACA162" s="7"/>
      <c r="ACB162" s="7"/>
      <c r="ACC162" s="7"/>
      <c r="ACD162" s="7"/>
      <c r="ACE162" s="7"/>
      <c r="ACF162" s="7"/>
      <c r="ACG162" s="7"/>
      <c r="ACH162" s="7"/>
      <c r="ACI162" s="7"/>
      <c r="ACJ162" s="7"/>
      <c r="ACK162" s="7"/>
      <c r="ACL162" s="7"/>
      <c r="ACM162" s="7"/>
      <c r="ACN162" s="7"/>
      <c r="ACO162" s="7"/>
      <c r="ACP162" s="7"/>
      <c r="ACQ162" s="7"/>
      <c r="ACR162" s="7"/>
      <c r="ACS162" s="7"/>
      <c r="ACT162" s="7"/>
      <c r="ACU162" s="7"/>
      <c r="ACV162" s="7"/>
      <c r="ACW162" s="7"/>
      <c r="ACX162" s="7"/>
      <c r="ACY162" s="7"/>
      <c r="ACZ162" s="7"/>
      <c r="ADA162" s="7"/>
      <c r="ADB162" s="7"/>
      <c r="ADC162" s="7"/>
      <c r="ADD162" s="7"/>
      <c r="ADE162" s="7"/>
      <c r="ADF162" s="7"/>
      <c r="ADG162" s="7"/>
      <c r="ADH162" s="7"/>
      <c r="ADI162" s="7"/>
      <c r="ADJ162" s="7"/>
      <c r="ADK162" s="7"/>
      <c r="ADL162" s="7"/>
      <c r="ADM162" s="7"/>
      <c r="ADN162" s="7"/>
      <c r="ADO162" s="7"/>
      <c r="ADP162" s="7"/>
      <c r="ADQ162" s="7"/>
      <c r="ADR162" s="7"/>
      <c r="ADS162" s="7"/>
      <c r="ADT162" s="7"/>
      <c r="ADU162" s="7"/>
      <c r="ADV162" s="7"/>
      <c r="ADW162" s="7"/>
      <c r="ADX162" s="7"/>
      <c r="ADY162" s="7"/>
      <c r="ADZ162" s="7"/>
      <c r="AEA162" s="7"/>
      <c r="AEB162" s="7"/>
      <c r="AEC162" s="7"/>
      <c r="AED162" s="7"/>
      <c r="AEE162" s="7"/>
      <c r="AEF162" s="7"/>
      <c r="AEG162" s="7"/>
      <c r="AEH162" s="7"/>
      <c r="AEI162" s="7"/>
      <c r="AEJ162" s="7"/>
      <c r="AEK162" s="7"/>
      <c r="AEL162" s="7"/>
      <c r="AEM162" s="7"/>
      <c r="AEN162" s="7"/>
      <c r="AEO162" s="7"/>
      <c r="AEP162" s="7"/>
      <c r="AEQ162" s="7"/>
      <c r="AER162" s="7"/>
      <c r="AES162" s="7"/>
      <c r="AET162" s="7"/>
      <c r="AEU162" s="7"/>
      <c r="AEV162" s="7"/>
      <c r="AEW162" s="7"/>
      <c r="AEX162" s="7"/>
      <c r="AEY162" s="7"/>
      <c r="AEZ162" s="7"/>
      <c r="AFA162" s="7"/>
      <c r="AFB162" s="7"/>
      <c r="AFC162" s="7"/>
      <c r="AFD162" s="7"/>
      <c r="AFE162" s="7"/>
      <c r="AFF162" s="7"/>
      <c r="AFG162" s="7"/>
      <c r="AFH162" s="7"/>
      <c r="AFI162" s="7"/>
      <c r="AFJ162" s="7"/>
      <c r="AFK162" s="7"/>
      <c r="AFL162" s="7"/>
      <c r="AFM162" s="7"/>
      <c r="AFN162" s="7"/>
      <c r="AFO162" s="7"/>
      <c r="AFP162" s="7"/>
      <c r="AFQ162" s="7"/>
      <c r="AFR162" s="7"/>
      <c r="AFS162" s="7"/>
      <c r="AFT162" s="7"/>
      <c r="AFU162" s="7"/>
      <c r="AFV162" s="7"/>
      <c r="AFW162" s="7"/>
      <c r="AFX162" s="7"/>
      <c r="AFY162" s="7"/>
      <c r="AFZ162" s="7"/>
      <c r="AGA162" s="7"/>
      <c r="AGB162" s="7"/>
      <c r="AGC162" s="7"/>
      <c r="AGD162" s="7"/>
      <c r="AGE162" s="7"/>
      <c r="AGF162" s="7"/>
      <c r="AGG162" s="7"/>
      <c r="AGH162" s="7"/>
      <c r="AGI162" s="7"/>
      <c r="AGJ162" s="7"/>
      <c r="AGK162" s="7"/>
      <c r="AGL162" s="7"/>
      <c r="AGM162" s="7"/>
      <c r="AGN162" s="7"/>
      <c r="AGO162" s="7"/>
      <c r="AGP162" s="7"/>
      <c r="AGQ162" s="7"/>
      <c r="AGR162" s="7"/>
      <c r="AGS162" s="7"/>
      <c r="AGT162" s="7"/>
      <c r="AGU162" s="7"/>
      <c r="AGV162" s="7"/>
      <c r="AGW162" s="7"/>
      <c r="AGX162" s="7"/>
      <c r="AGY162" s="7"/>
      <c r="AGZ162" s="7"/>
      <c r="AHA162" s="7"/>
      <c r="AHB162" s="7"/>
      <c r="AHC162" s="7"/>
      <c r="AHD162" s="7"/>
      <c r="AHE162" s="7"/>
      <c r="AHF162" s="7"/>
      <c r="AHG162" s="7"/>
      <c r="AHH162" s="7"/>
      <c r="AHI162" s="7"/>
      <c r="AHJ162" s="7"/>
      <c r="AHK162" s="7"/>
      <c r="AHL162" s="7"/>
      <c r="AHM162" s="7"/>
      <c r="AHN162" s="7"/>
      <c r="AHO162" s="7"/>
      <c r="AHP162" s="7"/>
      <c r="AHQ162" s="7"/>
      <c r="AHR162" s="7"/>
      <c r="AHS162" s="7"/>
      <c r="AHT162" s="7"/>
      <c r="AHU162" s="7"/>
      <c r="AHV162" s="7"/>
      <c r="AHW162" s="7"/>
      <c r="AHX162" s="7"/>
      <c r="AHY162" s="7"/>
      <c r="AHZ162" s="7"/>
      <c r="AIA162" s="7"/>
      <c r="AIB162" s="7"/>
      <c r="AIC162" s="7"/>
      <c r="AID162" s="7"/>
      <c r="AIE162" s="7"/>
      <c r="AIF162" s="7"/>
      <c r="AIG162" s="7"/>
      <c r="AIH162" s="7"/>
      <c r="AII162" s="7"/>
      <c r="AIJ162" s="7"/>
      <c r="AIK162" s="7"/>
      <c r="AIL162" s="7"/>
      <c r="AIM162" s="7"/>
      <c r="AIN162" s="7"/>
      <c r="AIO162" s="7"/>
      <c r="AIP162" s="7"/>
      <c r="AIQ162" s="7"/>
      <c r="AIR162" s="7"/>
      <c r="AIS162" s="7"/>
      <c r="AIT162" s="7"/>
      <c r="AIU162" s="7"/>
      <c r="AIV162" s="7"/>
      <c r="AIW162" s="7"/>
      <c r="AIX162" s="7"/>
      <c r="AIY162" s="7"/>
      <c r="AIZ162" s="7"/>
      <c r="AJA162" s="7"/>
      <c r="AJB162" s="7"/>
      <c r="AJC162" s="7"/>
      <c r="AJD162" s="7"/>
      <c r="AJE162" s="7"/>
      <c r="AJF162" s="7"/>
      <c r="AJG162" s="7"/>
      <c r="AJH162" s="7"/>
      <c r="AJI162" s="7"/>
      <c r="AJJ162" s="7"/>
      <c r="AJK162" s="7"/>
      <c r="AJL162" s="7"/>
      <c r="AJM162" s="7"/>
      <c r="AJN162" s="7"/>
      <c r="AJO162" s="7"/>
      <c r="AJP162" s="7"/>
      <c r="AJQ162" s="7"/>
      <c r="AJR162" s="7"/>
      <c r="AJS162" s="7"/>
      <c r="AJT162" s="7"/>
      <c r="AJU162" s="7"/>
      <c r="AJV162" s="7"/>
      <c r="AJW162" s="7"/>
      <c r="AJX162" s="7"/>
      <c r="AJY162" s="7"/>
      <c r="AJZ162" s="7"/>
      <c r="AKA162" s="7"/>
      <c r="AKB162" s="7"/>
      <c r="AKC162" s="7"/>
      <c r="AKD162" s="7"/>
      <c r="AKE162" s="7"/>
      <c r="AKF162" s="7"/>
      <c r="AKG162" s="7"/>
      <c r="AKH162" s="7"/>
      <c r="AKI162" s="7"/>
      <c r="AKJ162" s="7"/>
      <c r="AKK162" s="7"/>
      <c r="AKL162" s="7"/>
      <c r="AKM162" s="7"/>
      <c r="AKN162" s="7"/>
      <c r="AKO162" s="7"/>
      <c r="AKP162" s="7"/>
      <c r="AKQ162" s="7"/>
      <c r="AKR162" s="7"/>
      <c r="AKS162" s="7"/>
      <c r="AKT162" s="7"/>
      <c r="AKU162" s="7"/>
      <c r="AKV162" s="7"/>
      <c r="AKW162" s="7"/>
      <c r="AKX162" s="7"/>
      <c r="AKY162" s="7"/>
      <c r="AKZ162" s="7"/>
      <c r="ALA162" s="7"/>
      <c r="ALB162" s="7"/>
      <c r="ALC162" s="7"/>
      <c r="ALD162" s="7"/>
      <c r="ALE162" s="7"/>
      <c r="ALF162" s="7"/>
      <c r="ALG162" s="7"/>
      <c r="ALH162" s="7"/>
      <c r="ALI162" s="7"/>
      <c r="ALJ162" s="7"/>
      <c r="ALK162" s="7"/>
      <c r="ALL162" s="7"/>
      <c r="ALM162" s="7"/>
      <c r="ALN162" s="7"/>
      <c r="ALO162" s="7"/>
      <c r="ALP162" s="7"/>
      <c r="ALQ162" s="7"/>
      <c r="ALR162" s="7"/>
      <c r="ALS162" s="7"/>
      <c r="ALT162" s="7"/>
      <c r="ALU162" s="7"/>
      <c r="ALV162" s="7"/>
      <c r="ALW162" s="7"/>
      <c r="ALX162" s="7"/>
      <c r="ALY162" s="7"/>
      <c r="ALZ162" s="7"/>
      <c r="AMA162" s="7"/>
      <c r="AMB162" s="7"/>
      <c r="AMC162" s="7"/>
      <c r="AMD162" s="7"/>
    </row>
    <row r="163" spans="1:1018" x14ac:dyDescent="0.25">
      <c r="A163" s="8" t="s">
        <v>117</v>
      </c>
      <c r="B163" s="4" t="s">
        <v>226</v>
      </c>
      <c r="C163" s="3">
        <v>0.151</v>
      </c>
      <c r="D163" s="3">
        <v>0.26600000000000001</v>
      </c>
      <c r="E163" s="4" t="s">
        <v>208</v>
      </c>
      <c r="F163" s="3">
        <f>2.072-1.875</f>
        <v>0.19700000000000006</v>
      </c>
      <c r="G163" s="21" t="s">
        <v>10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  <c r="JC163" s="7"/>
      <c r="JD163" s="7"/>
      <c r="JE163" s="7"/>
      <c r="JF163" s="7"/>
      <c r="JG163" s="7"/>
      <c r="JH163" s="7"/>
      <c r="JI163" s="7"/>
      <c r="JJ163" s="7"/>
      <c r="JK163" s="7"/>
      <c r="JL163" s="7"/>
      <c r="JM163" s="7"/>
      <c r="JN163" s="7"/>
      <c r="JO163" s="7"/>
      <c r="JP163" s="7"/>
      <c r="JQ163" s="7"/>
      <c r="JR163" s="7"/>
      <c r="JS163" s="7"/>
      <c r="JT163" s="7"/>
      <c r="JU163" s="7"/>
      <c r="JV163" s="7"/>
      <c r="JW163" s="7"/>
      <c r="JX163" s="7"/>
      <c r="JY163" s="7"/>
      <c r="JZ163" s="7"/>
      <c r="KA163" s="7"/>
      <c r="KB163" s="7"/>
      <c r="KC163" s="7"/>
      <c r="KD163" s="7"/>
      <c r="KE163" s="7"/>
      <c r="KF163" s="7"/>
      <c r="KG163" s="7"/>
      <c r="KH163" s="7"/>
      <c r="KI163" s="7"/>
      <c r="KJ163" s="7"/>
      <c r="KK163" s="7"/>
      <c r="KL163" s="7"/>
      <c r="KM163" s="7"/>
      <c r="KN163" s="7"/>
      <c r="KO163" s="7"/>
      <c r="KP163" s="7"/>
      <c r="KQ163" s="7"/>
      <c r="KR163" s="7"/>
      <c r="KS163" s="7"/>
      <c r="KT163" s="7"/>
      <c r="KU163" s="7"/>
      <c r="KV163" s="7"/>
      <c r="KW163" s="7"/>
      <c r="KX163" s="7"/>
      <c r="KY163" s="7"/>
      <c r="KZ163" s="7"/>
      <c r="LA163" s="7"/>
      <c r="LB163" s="7"/>
      <c r="LC163" s="7"/>
      <c r="LD163" s="7"/>
      <c r="LE163" s="7"/>
      <c r="LF163" s="7"/>
      <c r="LG163" s="7"/>
      <c r="LH163" s="7"/>
      <c r="LI163" s="7"/>
      <c r="LJ163" s="7"/>
      <c r="LK163" s="7"/>
      <c r="LL163" s="7"/>
      <c r="LM163" s="7"/>
      <c r="LN163" s="7"/>
      <c r="LO163" s="7"/>
      <c r="LP163" s="7"/>
      <c r="LQ163" s="7"/>
      <c r="LR163" s="7"/>
      <c r="LS163" s="7"/>
      <c r="LT163" s="7"/>
      <c r="LU163" s="7"/>
      <c r="LV163" s="7"/>
      <c r="LW163" s="7"/>
      <c r="LX163" s="7"/>
      <c r="LY163" s="7"/>
      <c r="LZ163" s="7"/>
      <c r="MA163" s="7"/>
      <c r="MB163" s="7"/>
      <c r="MC163" s="7"/>
      <c r="MD163" s="7"/>
      <c r="ME163" s="7"/>
      <c r="MF163" s="7"/>
      <c r="MG163" s="7"/>
      <c r="MH163" s="7"/>
      <c r="MI163" s="7"/>
      <c r="MJ163" s="7"/>
      <c r="MK163" s="7"/>
      <c r="ML163" s="7"/>
      <c r="MM163" s="7"/>
      <c r="MN163" s="7"/>
      <c r="MO163" s="7"/>
      <c r="MP163" s="7"/>
      <c r="MQ163" s="7"/>
      <c r="MR163" s="7"/>
      <c r="MS163" s="7"/>
      <c r="MT163" s="7"/>
      <c r="MU163" s="7"/>
      <c r="MV163" s="7"/>
      <c r="MW163" s="7"/>
      <c r="MX163" s="7"/>
      <c r="MY163" s="7"/>
      <c r="MZ163" s="7"/>
      <c r="NA163" s="7"/>
      <c r="NB163" s="7"/>
      <c r="NC163" s="7"/>
      <c r="ND163" s="7"/>
      <c r="NE163" s="7"/>
      <c r="NF163" s="7"/>
      <c r="NG163" s="7"/>
      <c r="NH163" s="7"/>
      <c r="NI163" s="7"/>
      <c r="NJ163" s="7"/>
      <c r="NK163" s="7"/>
      <c r="NL163" s="7"/>
      <c r="NM163" s="7"/>
      <c r="NN163" s="7"/>
      <c r="NO163" s="7"/>
      <c r="NP163" s="7"/>
      <c r="NQ163" s="7"/>
      <c r="NR163" s="7"/>
      <c r="NS163" s="7"/>
      <c r="NT163" s="7"/>
      <c r="NU163" s="7"/>
      <c r="NV163" s="7"/>
      <c r="NW163" s="7"/>
      <c r="NX163" s="7"/>
      <c r="NY163" s="7"/>
      <c r="NZ163" s="7"/>
      <c r="OA163" s="7"/>
      <c r="OB163" s="7"/>
      <c r="OC163" s="7"/>
      <c r="OD163" s="7"/>
      <c r="OE163" s="7"/>
      <c r="OF163" s="7"/>
      <c r="OG163" s="7"/>
      <c r="OH163" s="7"/>
      <c r="OI163" s="7"/>
      <c r="OJ163" s="7"/>
      <c r="OK163" s="7"/>
      <c r="OL163" s="7"/>
      <c r="OM163" s="7"/>
      <c r="ON163" s="7"/>
      <c r="OO163" s="7"/>
      <c r="OP163" s="7"/>
      <c r="OQ163" s="7"/>
      <c r="OR163" s="7"/>
      <c r="OS163" s="7"/>
      <c r="OT163" s="7"/>
      <c r="OU163" s="7"/>
      <c r="OV163" s="7"/>
      <c r="OW163" s="7"/>
      <c r="OX163" s="7"/>
      <c r="OY163" s="7"/>
      <c r="OZ163" s="7"/>
      <c r="PA163" s="7"/>
      <c r="PB163" s="7"/>
      <c r="PC163" s="7"/>
      <c r="PD163" s="7"/>
      <c r="PE163" s="7"/>
      <c r="PF163" s="7"/>
      <c r="PG163" s="7"/>
      <c r="PH163" s="7"/>
      <c r="PI163" s="7"/>
      <c r="PJ163" s="7"/>
      <c r="PK163" s="7"/>
      <c r="PL163" s="7"/>
      <c r="PM163" s="7"/>
      <c r="PN163" s="7"/>
      <c r="PO163" s="7"/>
      <c r="PP163" s="7"/>
      <c r="PQ163" s="7"/>
      <c r="PR163" s="7"/>
      <c r="PS163" s="7"/>
      <c r="PT163" s="7"/>
      <c r="PU163" s="7"/>
      <c r="PV163" s="7"/>
      <c r="PW163" s="7"/>
      <c r="PX163" s="7"/>
      <c r="PY163" s="7"/>
      <c r="PZ163" s="7"/>
      <c r="QA163" s="7"/>
      <c r="QB163" s="7"/>
      <c r="QC163" s="7"/>
      <c r="QD163" s="7"/>
      <c r="QE163" s="7"/>
      <c r="QF163" s="7"/>
      <c r="QG163" s="7"/>
      <c r="QH163" s="7"/>
      <c r="QI163" s="7"/>
      <c r="QJ163" s="7"/>
      <c r="QK163" s="7"/>
      <c r="QL163" s="7"/>
      <c r="QM163" s="7"/>
      <c r="QN163" s="7"/>
      <c r="QO163" s="7"/>
      <c r="QP163" s="7"/>
      <c r="QQ163" s="7"/>
      <c r="QR163" s="7"/>
      <c r="QS163" s="7"/>
      <c r="QT163" s="7"/>
      <c r="QU163" s="7"/>
      <c r="QV163" s="7"/>
      <c r="QW163" s="7"/>
      <c r="QX163" s="7"/>
      <c r="QY163" s="7"/>
      <c r="QZ163" s="7"/>
      <c r="RA163" s="7"/>
      <c r="RB163" s="7"/>
      <c r="RC163" s="7"/>
      <c r="RD163" s="7"/>
      <c r="RE163" s="7"/>
      <c r="RF163" s="7"/>
      <c r="RG163" s="7"/>
      <c r="RH163" s="7"/>
      <c r="RI163" s="7"/>
      <c r="RJ163" s="7"/>
      <c r="RK163" s="7"/>
      <c r="RL163" s="7"/>
      <c r="RM163" s="7"/>
      <c r="RN163" s="7"/>
      <c r="RO163" s="7"/>
      <c r="RP163" s="7"/>
      <c r="RQ163" s="7"/>
      <c r="RR163" s="7"/>
      <c r="RS163" s="7"/>
      <c r="RT163" s="7"/>
      <c r="RU163" s="7"/>
      <c r="RV163" s="7"/>
      <c r="RW163" s="7"/>
      <c r="RX163" s="7"/>
      <c r="RY163" s="7"/>
      <c r="RZ163" s="7"/>
      <c r="SA163" s="7"/>
      <c r="SB163" s="7"/>
      <c r="SC163" s="7"/>
      <c r="SD163" s="7"/>
      <c r="SE163" s="7"/>
      <c r="SF163" s="7"/>
      <c r="SG163" s="7"/>
      <c r="SH163" s="7"/>
      <c r="SI163" s="7"/>
      <c r="SJ163" s="7"/>
      <c r="SK163" s="7"/>
      <c r="SL163" s="7"/>
      <c r="SM163" s="7"/>
      <c r="SN163" s="7"/>
      <c r="SO163" s="7"/>
      <c r="SP163" s="7"/>
      <c r="SQ163" s="7"/>
      <c r="SR163" s="7"/>
      <c r="SS163" s="7"/>
      <c r="ST163" s="7"/>
      <c r="SU163" s="7"/>
      <c r="SV163" s="7"/>
      <c r="SW163" s="7"/>
      <c r="SX163" s="7"/>
      <c r="SY163" s="7"/>
      <c r="SZ163" s="7"/>
      <c r="TA163" s="7"/>
      <c r="TB163" s="7"/>
      <c r="TC163" s="7"/>
      <c r="TD163" s="7"/>
      <c r="TE163" s="7"/>
      <c r="TF163" s="7"/>
      <c r="TG163" s="7"/>
      <c r="TH163" s="7"/>
      <c r="TI163" s="7"/>
      <c r="TJ163" s="7"/>
      <c r="TK163" s="7"/>
      <c r="TL163" s="7"/>
      <c r="TM163" s="7"/>
      <c r="TN163" s="7"/>
      <c r="TO163" s="7"/>
      <c r="TP163" s="7"/>
      <c r="TQ163" s="7"/>
      <c r="TR163" s="7"/>
      <c r="TS163" s="7"/>
      <c r="TT163" s="7"/>
      <c r="TU163" s="7"/>
      <c r="TV163" s="7"/>
      <c r="TW163" s="7"/>
      <c r="TX163" s="7"/>
      <c r="TY163" s="7"/>
      <c r="TZ163" s="7"/>
      <c r="UA163" s="7"/>
      <c r="UB163" s="7"/>
      <c r="UC163" s="7"/>
      <c r="UD163" s="7"/>
      <c r="UE163" s="7"/>
      <c r="UF163" s="7"/>
      <c r="UG163" s="7"/>
      <c r="UH163" s="7"/>
      <c r="UI163" s="7"/>
      <c r="UJ163" s="7"/>
      <c r="UK163" s="7"/>
      <c r="UL163" s="7"/>
      <c r="UM163" s="7"/>
      <c r="UN163" s="7"/>
      <c r="UO163" s="7"/>
      <c r="UP163" s="7"/>
      <c r="UQ163" s="7"/>
      <c r="UR163" s="7"/>
      <c r="US163" s="7"/>
      <c r="UT163" s="7"/>
      <c r="UU163" s="7"/>
      <c r="UV163" s="7"/>
      <c r="UW163" s="7"/>
      <c r="UX163" s="7"/>
      <c r="UY163" s="7"/>
      <c r="UZ163" s="7"/>
      <c r="VA163" s="7"/>
      <c r="VB163" s="7"/>
      <c r="VC163" s="7"/>
      <c r="VD163" s="7"/>
      <c r="VE163" s="7"/>
      <c r="VF163" s="7"/>
      <c r="VG163" s="7"/>
      <c r="VH163" s="7"/>
      <c r="VI163" s="7"/>
      <c r="VJ163" s="7"/>
      <c r="VK163" s="7"/>
      <c r="VL163" s="7"/>
      <c r="VM163" s="7"/>
      <c r="VN163" s="7"/>
      <c r="VO163" s="7"/>
      <c r="VP163" s="7"/>
      <c r="VQ163" s="7"/>
      <c r="VR163" s="7"/>
      <c r="VS163" s="7"/>
      <c r="VT163" s="7"/>
      <c r="VU163" s="7"/>
      <c r="VV163" s="7"/>
      <c r="VW163" s="7"/>
      <c r="VX163" s="7"/>
      <c r="VY163" s="7"/>
      <c r="VZ163" s="7"/>
      <c r="WA163" s="7"/>
      <c r="WB163" s="7"/>
      <c r="WC163" s="7"/>
      <c r="WD163" s="7"/>
      <c r="WE163" s="7"/>
      <c r="WF163" s="7"/>
      <c r="WG163" s="7"/>
      <c r="WH163" s="7"/>
      <c r="WI163" s="7"/>
      <c r="WJ163" s="7"/>
      <c r="WK163" s="7"/>
      <c r="WL163" s="7"/>
      <c r="WM163" s="7"/>
      <c r="WN163" s="7"/>
      <c r="WO163" s="7"/>
      <c r="WP163" s="7"/>
      <c r="WQ163" s="7"/>
      <c r="WR163" s="7"/>
      <c r="WS163" s="7"/>
      <c r="WT163" s="7"/>
      <c r="WU163" s="7"/>
      <c r="WV163" s="7"/>
      <c r="WW163" s="7"/>
      <c r="WX163" s="7"/>
      <c r="WY163" s="7"/>
      <c r="WZ163" s="7"/>
      <c r="XA163" s="7"/>
      <c r="XB163" s="7"/>
      <c r="XC163" s="7"/>
      <c r="XD163" s="7"/>
      <c r="XE163" s="7"/>
      <c r="XF163" s="7"/>
      <c r="XG163" s="7"/>
      <c r="XH163" s="7"/>
      <c r="XI163" s="7"/>
      <c r="XJ163" s="7"/>
      <c r="XK163" s="7"/>
      <c r="XL163" s="7"/>
      <c r="XM163" s="7"/>
      <c r="XN163" s="7"/>
      <c r="XO163" s="7"/>
      <c r="XP163" s="7"/>
      <c r="XQ163" s="7"/>
      <c r="XR163" s="7"/>
      <c r="XS163" s="7"/>
      <c r="XT163" s="7"/>
      <c r="XU163" s="7"/>
      <c r="XV163" s="7"/>
      <c r="XW163" s="7"/>
      <c r="XX163" s="7"/>
      <c r="XY163" s="7"/>
      <c r="XZ163" s="7"/>
      <c r="YA163" s="7"/>
      <c r="YB163" s="7"/>
      <c r="YC163" s="7"/>
      <c r="YD163" s="7"/>
      <c r="YE163" s="7"/>
      <c r="YF163" s="7"/>
      <c r="YG163" s="7"/>
      <c r="YH163" s="7"/>
      <c r="YI163" s="7"/>
      <c r="YJ163" s="7"/>
      <c r="YK163" s="7"/>
      <c r="YL163" s="7"/>
      <c r="YM163" s="7"/>
      <c r="YN163" s="7"/>
      <c r="YO163" s="7"/>
      <c r="YP163" s="7"/>
      <c r="YQ163" s="7"/>
      <c r="YR163" s="7"/>
      <c r="YS163" s="7"/>
      <c r="YT163" s="7"/>
      <c r="YU163" s="7"/>
      <c r="YV163" s="7"/>
      <c r="YW163" s="7"/>
      <c r="YX163" s="7"/>
      <c r="YY163" s="7"/>
      <c r="YZ163" s="7"/>
      <c r="ZA163" s="7"/>
      <c r="ZB163" s="7"/>
      <c r="ZC163" s="7"/>
      <c r="ZD163" s="7"/>
      <c r="ZE163" s="7"/>
      <c r="ZF163" s="7"/>
      <c r="ZG163" s="7"/>
      <c r="ZH163" s="7"/>
      <c r="ZI163" s="7"/>
      <c r="ZJ163" s="7"/>
      <c r="ZK163" s="7"/>
      <c r="ZL163" s="7"/>
      <c r="ZM163" s="7"/>
      <c r="ZN163" s="7"/>
      <c r="ZO163" s="7"/>
      <c r="ZP163" s="7"/>
      <c r="ZQ163" s="7"/>
      <c r="ZR163" s="7"/>
      <c r="ZS163" s="7"/>
      <c r="ZT163" s="7"/>
      <c r="ZU163" s="7"/>
      <c r="ZV163" s="7"/>
      <c r="ZW163" s="7"/>
      <c r="ZX163" s="7"/>
      <c r="ZY163" s="7"/>
      <c r="ZZ163" s="7"/>
      <c r="AAA163" s="7"/>
      <c r="AAB163" s="7"/>
      <c r="AAC163" s="7"/>
      <c r="AAD163" s="7"/>
      <c r="AAE163" s="7"/>
      <c r="AAF163" s="7"/>
      <c r="AAG163" s="7"/>
      <c r="AAH163" s="7"/>
      <c r="AAI163" s="7"/>
      <c r="AAJ163" s="7"/>
      <c r="AAK163" s="7"/>
      <c r="AAL163" s="7"/>
      <c r="AAM163" s="7"/>
      <c r="AAN163" s="7"/>
      <c r="AAO163" s="7"/>
      <c r="AAP163" s="7"/>
      <c r="AAQ163" s="7"/>
      <c r="AAR163" s="7"/>
      <c r="AAS163" s="7"/>
      <c r="AAT163" s="7"/>
      <c r="AAU163" s="7"/>
      <c r="AAV163" s="7"/>
      <c r="AAW163" s="7"/>
      <c r="AAX163" s="7"/>
      <c r="AAY163" s="7"/>
      <c r="AAZ163" s="7"/>
      <c r="ABA163" s="7"/>
      <c r="ABB163" s="7"/>
      <c r="ABC163" s="7"/>
      <c r="ABD163" s="7"/>
      <c r="ABE163" s="7"/>
      <c r="ABF163" s="7"/>
      <c r="ABG163" s="7"/>
      <c r="ABH163" s="7"/>
      <c r="ABI163" s="7"/>
      <c r="ABJ163" s="7"/>
      <c r="ABK163" s="7"/>
      <c r="ABL163" s="7"/>
      <c r="ABM163" s="7"/>
      <c r="ABN163" s="7"/>
      <c r="ABO163" s="7"/>
      <c r="ABP163" s="7"/>
      <c r="ABQ163" s="7"/>
      <c r="ABR163" s="7"/>
      <c r="ABS163" s="7"/>
      <c r="ABT163" s="7"/>
      <c r="ABU163" s="7"/>
      <c r="ABV163" s="7"/>
      <c r="ABW163" s="7"/>
      <c r="ABX163" s="7"/>
      <c r="ABY163" s="7"/>
      <c r="ABZ163" s="7"/>
      <c r="ACA163" s="7"/>
      <c r="ACB163" s="7"/>
      <c r="ACC163" s="7"/>
      <c r="ACD163" s="7"/>
      <c r="ACE163" s="7"/>
      <c r="ACF163" s="7"/>
      <c r="ACG163" s="7"/>
      <c r="ACH163" s="7"/>
      <c r="ACI163" s="7"/>
      <c r="ACJ163" s="7"/>
      <c r="ACK163" s="7"/>
      <c r="ACL163" s="7"/>
      <c r="ACM163" s="7"/>
      <c r="ACN163" s="7"/>
      <c r="ACO163" s="7"/>
      <c r="ACP163" s="7"/>
      <c r="ACQ163" s="7"/>
      <c r="ACR163" s="7"/>
      <c r="ACS163" s="7"/>
      <c r="ACT163" s="7"/>
      <c r="ACU163" s="7"/>
      <c r="ACV163" s="7"/>
      <c r="ACW163" s="7"/>
      <c r="ACX163" s="7"/>
      <c r="ACY163" s="7"/>
      <c r="ACZ163" s="7"/>
      <c r="ADA163" s="7"/>
      <c r="ADB163" s="7"/>
      <c r="ADC163" s="7"/>
      <c r="ADD163" s="7"/>
      <c r="ADE163" s="7"/>
      <c r="ADF163" s="7"/>
      <c r="ADG163" s="7"/>
      <c r="ADH163" s="7"/>
      <c r="ADI163" s="7"/>
      <c r="ADJ163" s="7"/>
      <c r="ADK163" s="7"/>
      <c r="ADL163" s="7"/>
      <c r="ADM163" s="7"/>
      <c r="ADN163" s="7"/>
      <c r="ADO163" s="7"/>
      <c r="ADP163" s="7"/>
      <c r="ADQ163" s="7"/>
      <c r="ADR163" s="7"/>
      <c r="ADS163" s="7"/>
      <c r="ADT163" s="7"/>
      <c r="ADU163" s="7"/>
      <c r="ADV163" s="7"/>
      <c r="ADW163" s="7"/>
      <c r="ADX163" s="7"/>
      <c r="ADY163" s="7"/>
      <c r="ADZ163" s="7"/>
      <c r="AEA163" s="7"/>
      <c r="AEB163" s="7"/>
      <c r="AEC163" s="7"/>
      <c r="AED163" s="7"/>
      <c r="AEE163" s="7"/>
      <c r="AEF163" s="7"/>
      <c r="AEG163" s="7"/>
      <c r="AEH163" s="7"/>
      <c r="AEI163" s="7"/>
      <c r="AEJ163" s="7"/>
      <c r="AEK163" s="7"/>
      <c r="AEL163" s="7"/>
      <c r="AEM163" s="7"/>
      <c r="AEN163" s="7"/>
      <c r="AEO163" s="7"/>
      <c r="AEP163" s="7"/>
      <c r="AEQ163" s="7"/>
      <c r="AER163" s="7"/>
      <c r="AES163" s="7"/>
      <c r="AET163" s="7"/>
      <c r="AEU163" s="7"/>
      <c r="AEV163" s="7"/>
      <c r="AEW163" s="7"/>
      <c r="AEX163" s="7"/>
      <c r="AEY163" s="7"/>
      <c r="AEZ163" s="7"/>
      <c r="AFA163" s="7"/>
      <c r="AFB163" s="7"/>
      <c r="AFC163" s="7"/>
      <c r="AFD163" s="7"/>
      <c r="AFE163" s="7"/>
      <c r="AFF163" s="7"/>
      <c r="AFG163" s="7"/>
      <c r="AFH163" s="7"/>
      <c r="AFI163" s="7"/>
      <c r="AFJ163" s="7"/>
      <c r="AFK163" s="7"/>
      <c r="AFL163" s="7"/>
      <c r="AFM163" s="7"/>
      <c r="AFN163" s="7"/>
      <c r="AFO163" s="7"/>
      <c r="AFP163" s="7"/>
      <c r="AFQ163" s="7"/>
      <c r="AFR163" s="7"/>
      <c r="AFS163" s="7"/>
      <c r="AFT163" s="7"/>
      <c r="AFU163" s="7"/>
      <c r="AFV163" s="7"/>
      <c r="AFW163" s="7"/>
      <c r="AFX163" s="7"/>
      <c r="AFY163" s="7"/>
      <c r="AFZ163" s="7"/>
      <c r="AGA163" s="7"/>
      <c r="AGB163" s="7"/>
      <c r="AGC163" s="7"/>
      <c r="AGD163" s="7"/>
      <c r="AGE163" s="7"/>
      <c r="AGF163" s="7"/>
      <c r="AGG163" s="7"/>
      <c r="AGH163" s="7"/>
      <c r="AGI163" s="7"/>
      <c r="AGJ163" s="7"/>
      <c r="AGK163" s="7"/>
      <c r="AGL163" s="7"/>
      <c r="AGM163" s="7"/>
      <c r="AGN163" s="7"/>
      <c r="AGO163" s="7"/>
      <c r="AGP163" s="7"/>
      <c r="AGQ163" s="7"/>
      <c r="AGR163" s="7"/>
      <c r="AGS163" s="7"/>
      <c r="AGT163" s="7"/>
      <c r="AGU163" s="7"/>
      <c r="AGV163" s="7"/>
      <c r="AGW163" s="7"/>
      <c r="AGX163" s="7"/>
      <c r="AGY163" s="7"/>
      <c r="AGZ163" s="7"/>
      <c r="AHA163" s="7"/>
      <c r="AHB163" s="7"/>
      <c r="AHC163" s="7"/>
      <c r="AHD163" s="7"/>
      <c r="AHE163" s="7"/>
      <c r="AHF163" s="7"/>
      <c r="AHG163" s="7"/>
      <c r="AHH163" s="7"/>
      <c r="AHI163" s="7"/>
      <c r="AHJ163" s="7"/>
      <c r="AHK163" s="7"/>
      <c r="AHL163" s="7"/>
      <c r="AHM163" s="7"/>
      <c r="AHN163" s="7"/>
      <c r="AHO163" s="7"/>
      <c r="AHP163" s="7"/>
      <c r="AHQ163" s="7"/>
      <c r="AHR163" s="7"/>
      <c r="AHS163" s="7"/>
      <c r="AHT163" s="7"/>
      <c r="AHU163" s="7"/>
      <c r="AHV163" s="7"/>
      <c r="AHW163" s="7"/>
      <c r="AHX163" s="7"/>
      <c r="AHY163" s="7"/>
      <c r="AHZ163" s="7"/>
      <c r="AIA163" s="7"/>
      <c r="AIB163" s="7"/>
      <c r="AIC163" s="7"/>
      <c r="AID163" s="7"/>
      <c r="AIE163" s="7"/>
      <c r="AIF163" s="7"/>
      <c r="AIG163" s="7"/>
      <c r="AIH163" s="7"/>
      <c r="AII163" s="7"/>
      <c r="AIJ163" s="7"/>
      <c r="AIK163" s="7"/>
      <c r="AIL163" s="7"/>
      <c r="AIM163" s="7"/>
      <c r="AIN163" s="7"/>
      <c r="AIO163" s="7"/>
      <c r="AIP163" s="7"/>
      <c r="AIQ163" s="7"/>
      <c r="AIR163" s="7"/>
      <c r="AIS163" s="7"/>
      <c r="AIT163" s="7"/>
      <c r="AIU163" s="7"/>
      <c r="AIV163" s="7"/>
      <c r="AIW163" s="7"/>
      <c r="AIX163" s="7"/>
      <c r="AIY163" s="7"/>
      <c r="AIZ163" s="7"/>
      <c r="AJA163" s="7"/>
      <c r="AJB163" s="7"/>
      <c r="AJC163" s="7"/>
      <c r="AJD163" s="7"/>
      <c r="AJE163" s="7"/>
      <c r="AJF163" s="7"/>
      <c r="AJG163" s="7"/>
      <c r="AJH163" s="7"/>
      <c r="AJI163" s="7"/>
      <c r="AJJ163" s="7"/>
      <c r="AJK163" s="7"/>
      <c r="AJL163" s="7"/>
      <c r="AJM163" s="7"/>
      <c r="AJN163" s="7"/>
      <c r="AJO163" s="7"/>
      <c r="AJP163" s="7"/>
      <c r="AJQ163" s="7"/>
      <c r="AJR163" s="7"/>
      <c r="AJS163" s="7"/>
      <c r="AJT163" s="7"/>
      <c r="AJU163" s="7"/>
      <c r="AJV163" s="7"/>
      <c r="AJW163" s="7"/>
      <c r="AJX163" s="7"/>
      <c r="AJY163" s="7"/>
      <c r="AJZ163" s="7"/>
      <c r="AKA163" s="7"/>
      <c r="AKB163" s="7"/>
      <c r="AKC163" s="7"/>
      <c r="AKD163" s="7"/>
      <c r="AKE163" s="7"/>
      <c r="AKF163" s="7"/>
      <c r="AKG163" s="7"/>
      <c r="AKH163" s="7"/>
      <c r="AKI163" s="7"/>
      <c r="AKJ163" s="7"/>
      <c r="AKK163" s="7"/>
      <c r="AKL163" s="7"/>
      <c r="AKM163" s="7"/>
      <c r="AKN163" s="7"/>
      <c r="AKO163" s="7"/>
      <c r="AKP163" s="7"/>
      <c r="AKQ163" s="7"/>
      <c r="AKR163" s="7"/>
      <c r="AKS163" s="7"/>
      <c r="AKT163" s="7"/>
      <c r="AKU163" s="7"/>
      <c r="AKV163" s="7"/>
      <c r="AKW163" s="7"/>
      <c r="AKX163" s="7"/>
      <c r="AKY163" s="7"/>
      <c r="AKZ163" s="7"/>
      <c r="ALA163" s="7"/>
      <c r="ALB163" s="7"/>
      <c r="ALC163" s="7"/>
      <c r="ALD163" s="7"/>
      <c r="ALE163" s="7"/>
      <c r="ALF163" s="7"/>
      <c r="ALG163" s="7"/>
      <c r="ALH163" s="7"/>
      <c r="ALI163" s="7"/>
      <c r="ALJ163" s="7"/>
      <c r="ALK163" s="7"/>
      <c r="ALL163" s="7"/>
      <c r="ALM163" s="7"/>
      <c r="ALN163" s="7"/>
      <c r="ALO163" s="7"/>
      <c r="ALP163" s="7"/>
      <c r="ALQ163" s="7"/>
      <c r="ALR163" s="7"/>
      <c r="ALS163" s="7"/>
      <c r="ALT163" s="7"/>
      <c r="ALU163" s="7"/>
      <c r="ALV163" s="7"/>
      <c r="ALW163" s="7"/>
      <c r="ALX163" s="7"/>
      <c r="ALY163" s="7"/>
      <c r="ALZ163" s="7"/>
      <c r="AMA163" s="7"/>
      <c r="AMB163" s="7"/>
      <c r="AMC163" s="7"/>
      <c r="AMD163" s="7"/>
    </row>
    <row r="164" spans="1:1018" x14ac:dyDescent="0.25">
      <c r="A164" s="8" t="s">
        <v>118</v>
      </c>
      <c r="B164" s="4" t="s">
        <v>227</v>
      </c>
      <c r="C164" s="3">
        <v>0.151</v>
      </c>
      <c r="D164" s="3">
        <v>0.27600000000000002</v>
      </c>
      <c r="E164" s="4" t="s">
        <v>193</v>
      </c>
      <c r="F164" s="3">
        <f>1.052-0.125-0.763</f>
        <v>0.16400000000000003</v>
      </c>
      <c r="G164" s="21" t="s">
        <v>10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  <c r="IY164" s="7"/>
      <c r="IZ164" s="7"/>
      <c r="JA164" s="7"/>
      <c r="JB164" s="7"/>
      <c r="JC164" s="7"/>
      <c r="JD164" s="7"/>
      <c r="JE164" s="7"/>
      <c r="JF164" s="7"/>
      <c r="JG164" s="7"/>
      <c r="JH164" s="7"/>
      <c r="JI164" s="7"/>
      <c r="JJ164" s="7"/>
      <c r="JK164" s="7"/>
      <c r="JL164" s="7"/>
      <c r="JM164" s="7"/>
      <c r="JN164" s="7"/>
      <c r="JO164" s="7"/>
      <c r="JP164" s="7"/>
      <c r="JQ164" s="7"/>
      <c r="JR164" s="7"/>
      <c r="JS164" s="7"/>
      <c r="JT164" s="7"/>
      <c r="JU164" s="7"/>
      <c r="JV164" s="7"/>
      <c r="JW164" s="7"/>
      <c r="JX164" s="7"/>
      <c r="JY164" s="7"/>
      <c r="JZ164" s="7"/>
      <c r="KA164" s="7"/>
      <c r="KB164" s="7"/>
      <c r="KC164" s="7"/>
      <c r="KD164" s="7"/>
      <c r="KE164" s="7"/>
      <c r="KF164" s="7"/>
      <c r="KG164" s="7"/>
      <c r="KH164" s="7"/>
      <c r="KI164" s="7"/>
      <c r="KJ164" s="7"/>
      <c r="KK164" s="7"/>
      <c r="KL164" s="7"/>
      <c r="KM164" s="7"/>
      <c r="KN164" s="7"/>
      <c r="KO164" s="7"/>
      <c r="KP164" s="7"/>
      <c r="KQ164" s="7"/>
      <c r="KR164" s="7"/>
      <c r="KS164" s="7"/>
      <c r="KT164" s="7"/>
      <c r="KU164" s="7"/>
      <c r="KV164" s="7"/>
      <c r="KW164" s="7"/>
      <c r="KX164" s="7"/>
      <c r="KY164" s="7"/>
      <c r="KZ164" s="7"/>
      <c r="LA164" s="7"/>
      <c r="LB164" s="7"/>
      <c r="LC164" s="7"/>
      <c r="LD164" s="7"/>
      <c r="LE164" s="7"/>
      <c r="LF164" s="7"/>
      <c r="LG164" s="7"/>
      <c r="LH164" s="7"/>
      <c r="LI164" s="7"/>
      <c r="LJ164" s="7"/>
      <c r="LK164" s="7"/>
      <c r="LL164" s="7"/>
      <c r="LM164" s="7"/>
      <c r="LN164" s="7"/>
      <c r="LO164" s="7"/>
      <c r="LP164" s="7"/>
      <c r="LQ164" s="7"/>
      <c r="LR164" s="7"/>
      <c r="LS164" s="7"/>
      <c r="LT164" s="7"/>
      <c r="LU164" s="7"/>
      <c r="LV164" s="7"/>
      <c r="LW164" s="7"/>
      <c r="LX164" s="7"/>
      <c r="LY164" s="7"/>
      <c r="LZ164" s="7"/>
      <c r="MA164" s="7"/>
      <c r="MB164" s="7"/>
      <c r="MC164" s="7"/>
      <c r="MD164" s="7"/>
      <c r="ME164" s="7"/>
      <c r="MF164" s="7"/>
      <c r="MG164" s="7"/>
      <c r="MH164" s="7"/>
      <c r="MI164" s="7"/>
      <c r="MJ164" s="7"/>
      <c r="MK164" s="7"/>
      <c r="ML164" s="7"/>
      <c r="MM164" s="7"/>
      <c r="MN164" s="7"/>
      <c r="MO164" s="7"/>
      <c r="MP164" s="7"/>
      <c r="MQ164" s="7"/>
      <c r="MR164" s="7"/>
      <c r="MS164" s="7"/>
      <c r="MT164" s="7"/>
      <c r="MU164" s="7"/>
      <c r="MV164" s="7"/>
      <c r="MW164" s="7"/>
      <c r="MX164" s="7"/>
      <c r="MY164" s="7"/>
      <c r="MZ164" s="7"/>
      <c r="NA164" s="7"/>
      <c r="NB164" s="7"/>
      <c r="NC164" s="7"/>
      <c r="ND164" s="7"/>
      <c r="NE164" s="7"/>
      <c r="NF164" s="7"/>
      <c r="NG164" s="7"/>
      <c r="NH164" s="7"/>
      <c r="NI164" s="7"/>
      <c r="NJ164" s="7"/>
      <c r="NK164" s="7"/>
      <c r="NL164" s="7"/>
      <c r="NM164" s="7"/>
      <c r="NN164" s="7"/>
      <c r="NO164" s="7"/>
      <c r="NP164" s="7"/>
      <c r="NQ164" s="7"/>
      <c r="NR164" s="7"/>
      <c r="NS164" s="7"/>
      <c r="NT164" s="7"/>
      <c r="NU164" s="7"/>
      <c r="NV164" s="7"/>
      <c r="NW164" s="7"/>
      <c r="NX164" s="7"/>
      <c r="NY164" s="7"/>
      <c r="NZ164" s="7"/>
      <c r="OA164" s="7"/>
      <c r="OB164" s="7"/>
      <c r="OC164" s="7"/>
      <c r="OD164" s="7"/>
      <c r="OE164" s="7"/>
      <c r="OF164" s="7"/>
      <c r="OG164" s="7"/>
      <c r="OH164" s="7"/>
      <c r="OI164" s="7"/>
      <c r="OJ164" s="7"/>
      <c r="OK164" s="7"/>
      <c r="OL164" s="7"/>
      <c r="OM164" s="7"/>
      <c r="ON164" s="7"/>
      <c r="OO164" s="7"/>
      <c r="OP164" s="7"/>
      <c r="OQ164" s="7"/>
      <c r="OR164" s="7"/>
      <c r="OS164" s="7"/>
      <c r="OT164" s="7"/>
      <c r="OU164" s="7"/>
      <c r="OV164" s="7"/>
      <c r="OW164" s="7"/>
      <c r="OX164" s="7"/>
      <c r="OY164" s="7"/>
      <c r="OZ164" s="7"/>
      <c r="PA164" s="7"/>
      <c r="PB164" s="7"/>
      <c r="PC164" s="7"/>
      <c r="PD164" s="7"/>
      <c r="PE164" s="7"/>
      <c r="PF164" s="7"/>
      <c r="PG164" s="7"/>
      <c r="PH164" s="7"/>
      <c r="PI164" s="7"/>
      <c r="PJ164" s="7"/>
      <c r="PK164" s="7"/>
      <c r="PL164" s="7"/>
      <c r="PM164" s="7"/>
      <c r="PN164" s="7"/>
      <c r="PO164" s="7"/>
      <c r="PP164" s="7"/>
      <c r="PQ164" s="7"/>
      <c r="PR164" s="7"/>
      <c r="PS164" s="7"/>
      <c r="PT164" s="7"/>
      <c r="PU164" s="7"/>
      <c r="PV164" s="7"/>
      <c r="PW164" s="7"/>
      <c r="PX164" s="7"/>
      <c r="PY164" s="7"/>
      <c r="PZ164" s="7"/>
      <c r="QA164" s="7"/>
      <c r="QB164" s="7"/>
      <c r="QC164" s="7"/>
      <c r="QD164" s="7"/>
      <c r="QE164" s="7"/>
      <c r="QF164" s="7"/>
      <c r="QG164" s="7"/>
      <c r="QH164" s="7"/>
      <c r="QI164" s="7"/>
      <c r="QJ164" s="7"/>
      <c r="QK164" s="7"/>
      <c r="QL164" s="7"/>
      <c r="QM164" s="7"/>
      <c r="QN164" s="7"/>
      <c r="QO164" s="7"/>
      <c r="QP164" s="7"/>
      <c r="QQ164" s="7"/>
      <c r="QR164" s="7"/>
      <c r="QS164" s="7"/>
      <c r="QT164" s="7"/>
      <c r="QU164" s="7"/>
      <c r="QV164" s="7"/>
      <c r="QW164" s="7"/>
      <c r="QX164" s="7"/>
      <c r="QY164" s="7"/>
      <c r="QZ164" s="7"/>
      <c r="RA164" s="7"/>
      <c r="RB164" s="7"/>
      <c r="RC164" s="7"/>
      <c r="RD164" s="7"/>
      <c r="RE164" s="7"/>
      <c r="RF164" s="7"/>
      <c r="RG164" s="7"/>
      <c r="RH164" s="7"/>
      <c r="RI164" s="7"/>
      <c r="RJ164" s="7"/>
      <c r="RK164" s="7"/>
      <c r="RL164" s="7"/>
      <c r="RM164" s="7"/>
      <c r="RN164" s="7"/>
      <c r="RO164" s="7"/>
      <c r="RP164" s="7"/>
      <c r="RQ164" s="7"/>
      <c r="RR164" s="7"/>
      <c r="RS164" s="7"/>
      <c r="RT164" s="7"/>
      <c r="RU164" s="7"/>
      <c r="RV164" s="7"/>
      <c r="RW164" s="7"/>
      <c r="RX164" s="7"/>
      <c r="RY164" s="7"/>
      <c r="RZ164" s="7"/>
      <c r="SA164" s="7"/>
      <c r="SB164" s="7"/>
      <c r="SC164" s="7"/>
      <c r="SD164" s="7"/>
      <c r="SE164" s="7"/>
      <c r="SF164" s="7"/>
      <c r="SG164" s="7"/>
      <c r="SH164" s="7"/>
      <c r="SI164" s="7"/>
      <c r="SJ164" s="7"/>
      <c r="SK164" s="7"/>
      <c r="SL164" s="7"/>
      <c r="SM164" s="7"/>
      <c r="SN164" s="7"/>
      <c r="SO164" s="7"/>
      <c r="SP164" s="7"/>
      <c r="SQ164" s="7"/>
      <c r="SR164" s="7"/>
      <c r="SS164" s="7"/>
      <c r="ST164" s="7"/>
      <c r="SU164" s="7"/>
      <c r="SV164" s="7"/>
      <c r="SW164" s="7"/>
      <c r="SX164" s="7"/>
      <c r="SY164" s="7"/>
      <c r="SZ164" s="7"/>
      <c r="TA164" s="7"/>
      <c r="TB164" s="7"/>
      <c r="TC164" s="7"/>
      <c r="TD164" s="7"/>
      <c r="TE164" s="7"/>
      <c r="TF164" s="7"/>
      <c r="TG164" s="7"/>
      <c r="TH164" s="7"/>
      <c r="TI164" s="7"/>
      <c r="TJ164" s="7"/>
      <c r="TK164" s="7"/>
      <c r="TL164" s="7"/>
      <c r="TM164" s="7"/>
      <c r="TN164" s="7"/>
      <c r="TO164" s="7"/>
      <c r="TP164" s="7"/>
      <c r="TQ164" s="7"/>
      <c r="TR164" s="7"/>
      <c r="TS164" s="7"/>
      <c r="TT164" s="7"/>
      <c r="TU164" s="7"/>
      <c r="TV164" s="7"/>
      <c r="TW164" s="7"/>
      <c r="TX164" s="7"/>
      <c r="TY164" s="7"/>
      <c r="TZ164" s="7"/>
      <c r="UA164" s="7"/>
      <c r="UB164" s="7"/>
      <c r="UC164" s="7"/>
      <c r="UD164" s="7"/>
      <c r="UE164" s="7"/>
      <c r="UF164" s="7"/>
      <c r="UG164" s="7"/>
      <c r="UH164" s="7"/>
      <c r="UI164" s="7"/>
      <c r="UJ164" s="7"/>
      <c r="UK164" s="7"/>
      <c r="UL164" s="7"/>
      <c r="UM164" s="7"/>
      <c r="UN164" s="7"/>
      <c r="UO164" s="7"/>
      <c r="UP164" s="7"/>
      <c r="UQ164" s="7"/>
      <c r="UR164" s="7"/>
      <c r="US164" s="7"/>
      <c r="UT164" s="7"/>
      <c r="UU164" s="7"/>
      <c r="UV164" s="7"/>
      <c r="UW164" s="7"/>
      <c r="UX164" s="7"/>
      <c r="UY164" s="7"/>
      <c r="UZ164" s="7"/>
      <c r="VA164" s="7"/>
      <c r="VB164" s="7"/>
      <c r="VC164" s="7"/>
      <c r="VD164" s="7"/>
      <c r="VE164" s="7"/>
      <c r="VF164" s="7"/>
      <c r="VG164" s="7"/>
      <c r="VH164" s="7"/>
      <c r="VI164" s="7"/>
      <c r="VJ164" s="7"/>
      <c r="VK164" s="7"/>
      <c r="VL164" s="7"/>
      <c r="VM164" s="7"/>
      <c r="VN164" s="7"/>
      <c r="VO164" s="7"/>
      <c r="VP164" s="7"/>
      <c r="VQ164" s="7"/>
      <c r="VR164" s="7"/>
      <c r="VS164" s="7"/>
      <c r="VT164" s="7"/>
      <c r="VU164" s="7"/>
      <c r="VV164" s="7"/>
      <c r="VW164" s="7"/>
      <c r="VX164" s="7"/>
      <c r="VY164" s="7"/>
      <c r="VZ164" s="7"/>
      <c r="WA164" s="7"/>
      <c r="WB164" s="7"/>
      <c r="WC164" s="7"/>
      <c r="WD164" s="7"/>
      <c r="WE164" s="7"/>
      <c r="WF164" s="7"/>
      <c r="WG164" s="7"/>
      <c r="WH164" s="7"/>
      <c r="WI164" s="7"/>
      <c r="WJ164" s="7"/>
      <c r="WK164" s="7"/>
      <c r="WL164" s="7"/>
      <c r="WM164" s="7"/>
      <c r="WN164" s="7"/>
      <c r="WO164" s="7"/>
      <c r="WP164" s="7"/>
      <c r="WQ164" s="7"/>
      <c r="WR164" s="7"/>
      <c r="WS164" s="7"/>
      <c r="WT164" s="7"/>
      <c r="WU164" s="7"/>
      <c r="WV164" s="7"/>
      <c r="WW164" s="7"/>
      <c r="WX164" s="7"/>
      <c r="WY164" s="7"/>
      <c r="WZ164" s="7"/>
      <c r="XA164" s="7"/>
      <c r="XB164" s="7"/>
      <c r="XC164" s="7"/>
      <c r="XD164" s="7"/>
      <c r="XE164" s="7"/>
      <c r="XF164" s="7"/>
      <c r="XG164" s="7"/>
      <c r="XH164" s="7"/>
      <c r="XI164" s="7"/>
      <c r="XJ164" s="7"/>
      <c r="XK164" s="7"/>
      <c r="XL164" s="7"/>
      <c r="XM164" s="7"/>
      <c r="XN164" s="7"/>
      <c r="XO164" s="7"/>
      <c r="XP164" s="7"/>
      <c r="XQ164" s="7"/>
      <c r="XR164" s="7"/>
      <c r="XS164" s="7"/>
      <c r="XT164" s="7"/>
      <c r="XU164" s="7"/>
      <c r="XV164" s="7"/>
      <c r="XW164" s="7"/>
      <c r="XX164" s="7"/>
      <c r="XY164" s="7"/>
      <c r="XZ164" s="7"/>
      <c r="YA164" s="7"/>
      <c r="YB164" s="7"/>
      <c r="YC164" s="7"/>
      <c r="YD164" s="7"/>
      <c r="YE164" s="7"/>
      <c r="YF164" s="7"/>
      <c r="YG164" s="7"/>
      <c r="YH164" s="7"/>
      <c r="YI164" s="7"/>
      <c r="YJ164" s="7"/>
      <c r="YK164" s="7"/>
      <c r="YL164" s="7"/>
      <c r="YM164" s="7"/>
      <c r="YN164" s="7"/>
      <c r="YO164" s="7"/>
      <c r="YP164" s="7"/>
      <c r="YQ164" s="7"/>
      <c r="YR164" s="7"/>
      <c r="YS164" s="7"/>
      <c r="YT164" s="7"/>
      <c r="YU164" s="7"/>
      <c r="YV164" s="7"/>
      <c r="YW164" s="7"/>
      <c r="YX164" s="7"/>
      <c r="YY164" s="7"/>
      <c r="YZ164" s="7"/>
      <c r="ZA164" s="7"/>
      <c r="ZB164" s="7"/>
      <c r="ZC164" s="7"/>
      <c r="ZD164" s="7"/>
      <c r="ZE164" s="7"/>
      <c r="ZF164" s="7"/>
      <c r="ZG164" s="7"/>
      <c r="ZH164" s="7"/>
      <c r="ZI164" s="7"/>
      <c r="ZJ164" s="7"/>
      <c r="ZK164" s="7"/>
      <c r="ZL164" s="7"/>
      <c r="ZM164" s="7"/>
      <c r="ZN164" s="7"/>
      <c r="ZO164" s="7"/>
      <c r="ZP164" s="7"/>
      <c r="ZQ164" s="7"/>
      <c r="ZR164" s="7"/>
      <c r="ZS164" s="7"/>
      <c r="ZT164" s="7"/>
      <c r="ZU164" s="7"/>
      <c r="ZV164" s="7"/>
      <c r="ZW164" s="7"/>
      <c r="ZX164" s="7"/>
      <c r="ZY164" s="7"/>
      <c r="ZZ164" s="7"/>
      <c r="AAA164" s="7"/>
      <c r="AAB164" s="7"/>
      <c r="AAC164" s="7"/>
      <c r="AAD164" s="7"/>
      <c r="AAE164" s="7"/>
      <c r="AAF164" s="7"/>
      <c r="AAG164" s="7"/>
      <c r="AAH164" s="7"/>
      <c r="AAI164" s="7"/>
      <c r="AAJ164" s="7"/>
      <c r="AAK164" s="7"/>
      <c r="AAL164" s="7"/>
      <c r="AAM164" s="7"/>
      <c r="AAN164" s="7"/>
      <c r="AAO164" s="7"/>
      <c r="AAP164" s="7"/>
      <c r="AAQ164" s="7"/>
      <c r="AAR164" s="7"/>
      <c r="AAS164" s="7"/>
      <c r="AAT164" s="7"/>
      <c r="AAU164" s="7"/>
      <c r="AAV164" s="7"/>
      <c r="AAW164" s="7"/>
      <c r="AAX164" s="7"/>
      <c r="AAY164" s="7"/>
      <c r="AAZ164" s="7"/>
      <c r="ABA164" s="7"/>
      <c r="ABB164" s="7"/>
      <c r="ABC164" s="7"/>
      <c r="ABD164" s="7"/>
      <c r="ABE164" s="7"/>
      <c r="ABF164" s="7"/>
      <c r="ABG164" s="7"/>
      <c r="ABH164" s="7"/>
      <c r="ABI164" s="7"/>
      <c r="ABJ164" s="7"/>
      <c r="ABK164" s="7"/>
      <c r="ABL164" s="7"/>
      <c r="ABM164" s="7"/>
      <c r="ABN164" s="7"/>
      <c r="ABO164" s="7"/>
      <c r="ABP164" s="7"/>
      <c r="ABQ164" s="7"/>
      <c r="ABR164" s="7"/>
      <c r="ABS164" s="7"/>
      <c r="ABT164" s="7"/>
      <c r="ABU164" s="7"/>
      <c r="ABV164" s="7"/>
      <c r="ABW164" s="7"/>
      <c r="ABX164" s="7"/>
      <c r="ABY164" s="7"/>
      <c r="ABZ164" s="7"/>
      <c r="ACA164" s="7"/>
      <c r="ACB164" s="7"/>
      <c r="ACC164" s="7"/>
      <c r="ACD164" s="7"/>
      <c r="ACE164" s="7"/>
      <c r="ACF164" s="7"/>
      <c r="ACG164" s="7"/>
      <c r="ACH164" s="7"/>
      <c r="ACI164" s="7"/>
      <c r="ACJ164" s="7"/>
      <c r="ACK164" s="7"/>
      <c r="ACL164" s="7"/>
      <c r="ACM164" s="7"/>
      <c r="ACN164" s="7"/>
      <c r="ACO164" s="7"/>
      <c r="ACP164" s="7"/>
      <c r="ACQ164" s="7"/>
      <c r="ACR164" s="7"/>
      <c r="ACS164" s="7"/>
      <c r="ACT164" s="7"/>
      <c r="ACU164" s="7"/>
      <c r="ACV164" s="7"/>
      <c r="ACW164" s="7"/>
      <c r="ACX164" s="7"/>
      <c r="ACY164" s="7"/>
      <c r="ACZ164" s="7"/>
      <c r="ADA164" s="7"/>
      <c r="ADB164" s="7"/>
      <c r="ADC164" s="7"/>
      <c r="ADD164" s="7"/>
      <c r="ADE164" s="7"/>
      <c r="ADF164" s="7"/>
      <c r="ADG164" s="7"/>
      <c r="ADH164" s="7"/>
      <c r="ADI164" s="7"/>
      <c r="ADJ164" s="7"/>
      <c r="ADK164" s="7"/>
      <c r="ADL164" s="7"/>
      <c r="ADM164" s="7"/>
      <c r="ADN164" s="7"/>
      <c r="ADO164" s="7"/>
      <c r="ADP164" s="7"/>
      <c r="ADQ164" s="7"/>
      <c r="ADR164" s="7"/>
      <c r="ADS164" s="7"/>
      <c r="ADT164" s="7"/>
      <c r="ADU164" s="7"/>
      <c r="ADV164" s="7"/>
      <c r="ADW164" s="7"/>
      <c r="ADX164" s="7"/>
      <c r="ADY164" s="7"/>
      <c r="ADZ164" s="7"/>
      <c r="AEA164" s="7"/>
      <c r="AEB164" s="7"/>
      <c r="AEC164" s="7"/>
      <c r="AED164" s="7"/>
      <c r="AEE164" s="7"/>
      <c r="AEF164" s="7"/>
      <c r="AEG164" s="7"/>
      <c r="AEH164" s="7"/>
      <c r="AEI164" s="7"/>
      <c r="AEJ164" s="7"/>
      <c r="AEK164" s="7"/>
      <c r="AEL164" s="7"/>
      <c r="AEM164" s="7"/>
      <c r="AEN164" s="7"/>
      <c r="AEO164" s="7"/>
      <c r="AEP164" s="7"/>
      <c r="AEQ164" s="7"/>
      <c r="AER164" s="7"/>
      <c r="AES164" s="7"/>
      <c r="AET164" s="7"/>
      <c r="AEU164" s="7"/>
      <c r="AEV164" s="7"/>
      <c r="AEW164" s="7"/>
      <c r="AEX164" s="7"/>
      <c r="AEY164" s="7"/>
      <c r="AEZ164" s="7"/>
      <c r="AFA164" s="7"/>
      <c r="AFB164" s="7"/>
      <c r="AFC164" s="7"/>
      <c r="AFD164" s="7"/>
      <c r="AFE164" s="7"/>
      <c r="AFF164" s="7"/>
      <c r="AFG164" s="7"/>
      <c r="AFH164" s="7"/>
      <c r="AFI164" s="7"/>
      <c r="AFJ164" s="7"/>
      <c r="AFK164" s="7"/>
      <c r="AFL164" s="7"/>
      <c r="AFM164" s="7"/>
      <c r="AFN164" s="7"/>
      <c r="AFO164" s="7"/>
      <c r="AFP164" s="7"/>
      <c r="AFQ164" s="7"/>
      <c r="AFR164" s="7"/>
      <c r="AFS164" s="7"/>
      <c r="AFT164" s="7"/>
      <c r="AFU164" s="7"/>
      <c r="AFV164" s="7"/>
      <c r="AFW164" s="7"/>
      <c r="AFX164" s="7"/>
      <c r="AFY164" s="7"/>
      <c r="AFZ164" s="7"/>
      <c r="AGA164" s="7"/>
      <c r="AGB164" s="7"/>
      <c r="AGC164" s="7"/>
      <c r="AGD164" s="7"/>
      <c r="AGE164" s="7"/>
      <c r="AGF164" s="7"/>
      <c r="AGG164" s="7"/>
      <c r="AGH164" s="7"/>
      <c r="AGI164" s="7"/>
      <c r="AGJ164" s="7"/>
      <c r="AGK164" s="7"/>
      <c r="AGL164" s="7"/>
      <c r="AGM164" s="7"/>
      <c r="AGN164" s="7"/>
      <c r="AGO164" s="7"/>
      <c r="AGP164" s="7"/>
      <c r="AGQ164" s="7"/>
      <c r="AGR164" s="7"/>
      <c r="AGS164" s="7"/>
      <c r="AGT164" s="7"/>
      <c r="AGU164" s="7"/>
      <c r="AGV164" s="7"/>
      <c r="AGW164" s="7"/>
      <c r="AGX164" s="7"/>
      <c r="AGY164" s="7"/>
      <c r="AGZ164" s="7"/>
      <c r="AHA164" s="7"/>
      <c r="AHB164" s="7"/>
      <c r="AHC164" s="7"/>
      <c r="AHD164" s="7"/>
      <c r="AHE164" s="7"/>
      <c r="AHF164" s="7"/>
      <c r="AHG164" s="7"/>
      <c r="AHH164" s="7"/>
      <c r="AHI164" s="7"/>
      <c r="AHJ164" s="7"/>
      <c r="AHK164" s="7"/>
      <c r="AHL164" s="7"/>
      <c r="AHM164" s="7"/>
      <c r="AHN164" s="7"/>
      <c r="AHO164" s="7"/>
      <c r="AHP164" s="7"/>
      <c r="AHQ164" s="7"/>
      <c r="AHR164" s="7"/>
      <c r="AHS164" s="7"/>
      <c r="AHT164" s="7"/>
      <c r="AHU164" s="7"/>
      <c r="AHV164" s="7"/>
      <c r="AHW164" s="7"/>
      <c r="AHX164" s="7"/>
      <c r="AHY164" s="7"/>
      <c r="AHZ164" s="7"/>
      <c r="AIA164" s="7"/>
      <c r="AIB164" s="7"/>
      <c r="AIC164" s="7"/>
      <c r="AID164" s="7"/>
      <c r="AIE164" s="7"/>
      <c r="AIF164" s="7"/>
      <c r="AIG164" s="7"/>
      <c r="AIH164" s="7"/>
      <c r="AII164" s="7"/>
      <c r="AIJ164" s="7"/>
      <c r="AIK164" s="7"/>
      <c r="AIL164" s="7"/>
      <c r="AIM164" s="7"/>
      <c r="AIN164" s="7"/>
      <c r="AIO164" s="7"/>
      <c r="AIP164" s="7"/>
      <c r="AIQ164" s="7"/>
      <c r="AIR164" s="7"/>
      <c r="AIS164" s="7"/>
      <c r="AIT164" s="7"/>
      <c r="AIU164" s="7"/>
      <c r="AIV164" s="7"/>
      <c r="AIW164" s="7"/>
      <c r="AIX164" s="7"/>
      <c r="AIY164" s="7"/>
      <c r="AIZ164" s="7"/>
      <c r="AJA164" s="7"/>
      <c r="AJB164" s="7"/>
      <c r="AJC164" s="7"/>
      <c r="AJD164" s="7"/>
      <c r="AJE164" s="7"/>
      <c r="AJF164" s="7"/>
      <c r="AJG164" s="7"/>
      <c r="AJH164" s="7"/>
      <c r="AJI164" s="7"/>
      <c r="AJJ164" s="7"/>
      <c r="AJK164" s="7"/>
      <c r="AJL164" s="7"/>
      <c r="AJM164" s="7"/>
      <c r="AJN164" s="7"/>
      <c r="AJO164" s="7"/>
      <c r="AJP164" s="7"/>
      <c r="AJQ164" s="7"/>
      <c r="AJR164" s="7"/>
      <c r="AJS164" s="7"/>
      <c r="AJT164" s="7"/>
      <c r="AJU164" s="7"/>
      <c r="AJV164" s="7"/>
      <c r="AJW164" s="7"/>
      <c r="AJX164" s="7"/>
      <c r="AJY164" s="7"/>
      <c r="AJZ164" s="7"/>
      <c r="AKA164" s="7"/>
      <c r="AKB164" s="7"/>
      <c r="AKC164" s="7"/>
      <c r="AKD164" s="7"/>
      <c r="AKE164" s="7"/>
      <c r="AKF164" s="7"/>
      <c r="AKG164" s="7"/>
      <c r="AKH164" s="7"/>
      <c r="AKI164" s="7"/>
      <c r="AKJ164" s="7"/>
      <c r="AKK164" s="7"/>
      <c r="AKL164" s="7"/>
      <c r="AKM164" s="7"/>
      <c r="AKN164" s="7"/>
      <c r="AKO164" s="7"/>
      <c r="AKP164" s="7"/>
      <c r="AKQ164" s="7"/>
      <c r="AKR164" s="7"/>
      <c r="AKS164" s="7"/>
      <c r="AKT164" s="7"/>
      <c r="AKU164" s="7"/>
      <c r="AKV164" s="7"/>
      <c r="AKW164" s="7"/>
      <c r="AKX164" s="7"/>
      <c r="AKY164" s="7"/>
      <c r="AKZ164" s="7"/>
      <c r="ALA164" s="7"/>
      <c r="ALB164" s="7"/>
      <c r="ALC164" s="7"/>
      <c r="ALD164" s="7"/>
      <c r="ALE164" s="7"/>
      <c r="ALF164" s="7"/>
      <c r="ALG164" s="7"/>
      <c r="ALH164" s="7"/>
      <c r="ALI164" s="7"/>
      <c r="ALJ164" s="7"/>
      <c r="ALK164" s="7"/>
      <c r="ALL164" s="7"/>
      <c r="ALM164" s="7"/>
      <c r="ALN164" s="7"/>
      <c r="ALO164" s="7"/>
      <c r="ALP164" s="7"/>
      <c r="ALQ164" s="7"/>
      <c r="ALR164" s="7"/>
      <c r="ALS164" s="7"/>
      <c r="ALT164" s="7"/>
      <c r="ALU164" s="7"/>
      <c r="ALV164" s="7"/>
      <c r="ALW164" s="7"/>
      <c r="ALX164" s="7"/>
      <c r="ALY164" s="7"/>
      <c r="ALZ164" s="7"/>
      <c r="AMA164" s="7"/>
      <c r="AMB164" s="7"/>
      <c r="AMC164" s="7"/>
      <c r="AMD164" s="7"/>
    </row>
    <row r="165" spans="1:1018" x14ac:dyDescent="0.25">
      <c r="A165" s="8" t="s">
        <v>118</v>
      </c>
      <c r="B165" s="4" t="s">
        <v>21</v>
      </c>
      <c r="C165" s="3">
        <v>1.0069999999999999</v>
      </c>
      <c r="D165" s="3">
        <v>1.2769999999999999</v>
      </c>
      <c r="E165" s="4" t="s">
        <v>220</v>
      </c>
      <c r="F165" s="3">
        <v>1.038</v>
      </c>
      <c r="G165" s="21" t="s">
        <v>10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/>
      <c r="IY165" s="7"/>
      <c r="IZ165" s="7"/>
      <c r="JA165" s="7"/>
      <c r="JB165" s="7"/>
      <c r="JC165" s="7"/>
      <c r="JD165" s="7"/>
      <c r="JE165" s="7"/>
      <c r="JF165" s="7"/>
      <c r="JG165" s="7"/>
      <c r="JH165" s="7"/>
      <c r="JI165" s="7"/>
      <c r="JJ165" s="7"/>
      <c r="JK165" s="7"/>
      <c r="JL165" s="7"/>
      <c r="JM165" s="7"/>
      <c r="JN165" s="7"/>
      <c r="JO165" s="7"/>
      <c r="JP165" s="7"/>
      <c r="JQ165" s="7"/>
      <c r="JR165" s="7"/>
      <c r="JS165" s="7"/>
      <c r="JT165" s="7"/>
      <c r="JU165" s="7"/>
      <c r="JV165" s="7"/>
      <c r="JW165" s="7"/>
      <c r="JX165" s="7"/>
      <c r="JY165" s="7"/>
      <c r="JZ165" s="7"/>
      <c r="KA165" s="7"/>
      <c r="KB165" s="7"/>
      <c r="KC165" s="7"/>
      <c r="KD165" s="7"/>
      <c r="KE165" s="7"/>
      <c r="KF165" s="7"/>
      <c r="KG165" s="7"/>
      <c r="KH165" s="7"/>
      <c r="KI165" s="7"/>
      <c r="KJ165" s="7"/>
      <c r="KK165" s="7"/>
      <c r="KL165" s="7"/>
      <c r="KM165" s="7"/>
      <c r="KN165" s="7"/>
      <c r="KO165" s="7"/>
      <c r="KP165" s="7"/>
      <c r="KQ165" s="7"/>
      <c r="KR165" s="7"/>
      <c r="KS165" s="7"/>
      <c r="KT165" s="7"/>
      <c r="KU165" s="7"/>
      <c r="KV165" s="7"/>
      <c r="KW165" s="7"/>
      <c r="KX165" s="7"/>
      <c r="KY165" s="7"/>
      <c r="KZ165" s="7"/>
      <c r="LA165" s="7"/>
      <c r="LB165" s="7"/>
      <c r="LC165" s="7"/>
      <c r="LD165" s="7"/>
      <c r="LE165" s="7"/>
      <c r="LF165" s="7"/>
      <c r="LG165" s="7"/>
      <c r="LH165" s="7"/>
      <c r="LI165" s="7"/>
      <c r="LJ165" s="7"/>
      <c r="LK165" s="7"/>
      <c r="LL165" s="7"/>
      <c r="LM165" s="7"/>
      <c r="LN165" s="7"/>
      <c r="LO165" s="7"/>
      <c r="LP165" s="7"/>
      <c r="LQ165" s="7"/>
      <c r="LR165" s="7"/>
      <c r="LS165" s="7"/>
      <c r="LT165" s="7"/>
      <c r="LU165" s="7"/>
      <c r="LV165" s="7"/>
      <c r="LW165" s="7"/>
      <c r="LX165" s="7"/>
      <c r="LY165" s="7"/>
      <c r="LZ165" s="7"/>
      <c r="MA165" s="7"/>
      <c r="MB165" s="7"/>
      <c r="MC165" s="7"/>
      <c r="MD165" s="7"/>
      <c r="ME165" s="7"/>
      <c r="MF165" s="7"/>
      <c r="MG165" s="7"/>
      <c r="MH165" s="7"/>
      <c r="MI165" s="7"/>
      <c r="MJ165" s="7"/>
      <c r="MK165" s="7"/>
      <c r="ML165" s="7"/>
      <c r="MM165" s="7"/>
      <c r="MN165" s="7"/>
      <c r="MO165" s="7"/>
      <c r="MP165" s="7"/>
      <c r="MQ165" s="7"/>
      <c r="MR165" s="7"/>
      <c r="MS165" s="7"/>
      <c r="MT165" s="7"/>
      <c r="MU165" s="7"/>
      <c r="MV165" s="7"/>
      <c r="MW165" s="7"/>
      <c r="MX165" s="7"/>
      <c r="MY165" s="7"/>
      <c r="MZ165" s="7"/>
      <c r="NA165" s="7"/>
      <c r="NB165" s="7"/>
      <c r="NC165" s="7"/>
      <c r="ND165" s="7"/>
      <c r="NE165" s="7"/>
      <c r="NF165" s="7"/>
      <c r="NG165" s="7"/>
      <c r="NH165" s="7"/>
      <c r="NI165" s="7"/>
      <c r="NJ165" s="7"/>
      <c r="NK165" s="7"/>
      <c r="NL165" s="7"/>
      <c r="NM165" s="7"/>
      <c r="NN165" s="7"/>
      <c r="NO165" s="7"/>
      <c r="NP165" s="7"/>
      <c r="NQ165" s="7"/>
      <c r="NR165" s="7"/>
      <c r="NS165" s="7"/>
      <c r="NT165" s="7"/>
      <c r="NU165" s="7"/>
      <c r="NV165" s="7"/>
      <c r="NW165" s="7"/>
      <c r="NX165" s="7"/>
      <c r="NY165" s="7"/>
      <c r="NZ165" s="7"/>
      <c r="OA165" s="7"/>
      <c r="OB165" s="7"/>
      <c r="OC165" s="7"/>
      <c r="OD165" s="7"/>
      <c r="OE165" s="7"/>
      <c r="OF165" s="7"/>
      <c r="OG165" s="7"/>
      <c r="OH165" s="7"/>
      <c r="OI165" s="7"/>
      <c r="OJ165" s="7"/>
      <c r="OK165" s="7"/>
      <c r="OL165" s="7"/>
      <c r="OM165" s="7"/>
      <c r="ON165" s="7"/>
      <c r="OO165" s="7"/>
      <c r="OP165" s="7"/>
      <c r="OQ165" s="7"/>
      <c r="OR165" s="7"/>
      <c r="OS165" s="7"/>
      <c r="OT165" s="7"/>
      <c r="OU165" s="7"/>
      <c r="OV165" s="7"/>
      <c r="OW165" s="7"/>
      <c r="OX165" s="7"/>
      <c r="OY165" s="7"/>
      <c r="OZ165" s="7"/>
      <c r="PA165" s="7"/>
      <c r="PB165" s="7"/>
      <c r="PC165" s="7"/>
      <c r="PD165" s="7"/>
      <c r="PE165" s="7"/>
      <c r="PF165" s="7"/>
      <c r="PG165" s="7"/>
      <c r="PH165" s="7"/>
      <c r="PI165" s="7"/>
      <c r="PJ165" s="7"/>
      <c r="PK165" s="7"/>
      <c r="PL165" s="7"/>
      <c r="PM165" s="7"/>
      <c r="PN165" s="7"/>
      <c r="PO165" s="7"/>
      <c r="PP165" s="7"/>
      <c r="PQ165" s="7"/>
      <c r="PR165" s="7"/>
      <c r="PS165" s="7"/>
      <c r="PT165" s="7"/>
      <c r="PU165" s="7"/>
      <c r="PV165" s="7"/>
      <c r="PW165" s="7"/>
      <c r="PX165" s="7"/>
      <c r="PY165" s="7"/>
      <c r="PZ165" s="7"/>
      <c r="QA165" s="7"/>
      <c r="QB165" s="7"/>
      <c r="QC165" s="7"/>
      <c r="QD165" s="7"/>
      <c r="QE165" s="7"/>
      <c r="QF165" s="7"/>
      <c r="QG165" s="7"/>
      <c r="QH165" s="7"/>
      <c r="QI165" s="7"/>
      <c r="QJ165" s="7"/>
      <c r="QK165" s="7"/>
      <c r="QL165" s="7"/>
      <c r="QM165" s="7"/>
      <c r="QN165" s="7"/>
      <c r="QO165" s="7"/>
      <c r="QP165" s="7"/>
      <c r="QQ165" s="7"/>
      <c r="QR165" s="7"/>
      <c r="QS165" s="7"/>
      <c r="QT165" s="7"/>
      <c r="QU165" s="7"/>
      <c r="QV165" s="7"/>
      <c r="QW165" s="7"/>
      <c r="QX165" s="7"/>
      <c r="QY165" s="7"/>
      <c r="QZ165" s="7"/>
      <c r="RA165" s="7"/>
      <c r="RB165" s="7"/>
      <c r="RC165" s="7"/>
      <c r="RD165" s="7"/>
      <c r="RE165" s="7"/>
      <c r="RF165" s="7"/>
      <c r="RG165" s="7"/>
      <c r="RH165" s="7"/>
      <c r="RI165" s="7"/>
      <c r="RJ165" s="7"/>
      <c r="RK165" s="7"/>
      <c r="RL165" s="7"/>
      <c r="RM165" s="7"/>
      <c r="RN165" s="7"/>
      <c r="RO165" s="7"/>
      <c r="RP165" s="7"/>
      <c r="RQ165" s="7"/>
      <c r="RR165" s="7"/>
      <c r="RS165" s="7"/>
      <c r="RT165" s="7"/>
      <c r="RU165" s="7"/>
      <c r="RV165" s="7"/>
      <c r="RW165" s="7"/>
      <c r="RX165" s="7"/>
      <c r="RY165" s="7"/>
      <c r="RZ165" s="7"/>
      <c r="SA165" s="7"/>
      <c r="SB165" s="7"/>
      <c r="SC165" s="7"/>
      <c r="SD165" s="7"/>
      <c r="SE165" s="7"/>
      <c r="SF165" s="7"/>
      <c r="SG165" s="7"/>
      <c r="SH165" s="7"/>
      <c r="SI165" s="7"/>
      <c r="SJ165" s="7"/>
      <c r="SK165" s="7"/>
      <c r="SL165" s="7"/>
      <c r="SM165" s="7"/>
      <c r="SN165" s="7"/>
      <c r="SO165" s="7"/>
      <c r="SP165" s="7"/>
      <c r="SQ165" s="7"/>
      <c r="SR165" s="7"/>
      <c r="SS165" s="7"/>
      <c r="ST165" s="7"/>
      <c r="SU165" s="7"/>
      <c r="SV165" s="7"/>
      <c r="SW165" s="7"/>
      <c r="SX165" s="7"/>
      <c r="SY165" s="7"/>
      <c r="SZ165" s="7"/>
      <c r="TA165" s="7"/>
      <c r="TB165" s="7"/>
      <c r="TC165" s="7"/>
      <c r="TD165" s="7"/>
      <c r="TE165" s="7"/>
      <c r="TF165" s="7"/>
      <c r="TG165" s="7"/>
      <c r="TH165" s="7"/>
      <c r="TI165" s="7"/>
      <c r="TJ165" s="7"/>
      <c r="TK165" s="7"/>
      <c r="TL165" s="7"/>
      <c r="TM165" s="7"/>
      <c r="TN165" s="7"/>
      <c r="TO165" s="7"/>
      <c r="TP165" s="7"/>
      <c r="TQ165" s="7"/>
      <c r="TR165" s="7"/>
      <c r="TS165" s="7"/>
      <c r="TT165" s="7"/>
      <c r="TU165" s="7"/>
      <c r="TV165" s="7"/>
      <c r="TW165" s="7"/>
      <c r="TX165" s="7"/>
      <c r="TY165" s="7"/>
      <c r="TZ165" s="7"/>
      <c r="UA165" s="7"/>
      <c r="UB165" s="7"/>
      <c r="UC165" s="7"/>
      <c r="UD165" s="7"/>
      <c r="UE165" s="7"/>
      <c r="UF165" s="7"/>
      <c r="UG165" s="7"/>
      <c r="UH165" s="7"/>
      <c r="UI165" s="7"/>
      <c r="UJ165" s="7"/>
      <c r="UK165" s="7"/>
      <c r="UL165" s="7"/>
      <c r="UM165" s="7"/>
      <c r="UN165" s="7"/>
      <c r="UO165" s="7"/>
      <c r="UP165" s="7"/>
      <c r="UQ165" s="7"/>
      <c r="UR165" s="7"/>
      <c r="US165" s="7"/>
      <c r="UT165" s="7"/>
      <c r="UU165" s="7"/>
      <c r="UV165" s="7"/>
      <c r="UW165" s="7"/>
      <c r="UX165" s="7"/>
      <c r="UY165" s="7"/>
      <c r="UZ165" s="7"/>
      <c r="VA165" s="7"/>
      <c r="VB165" s="7"/>
      <c r="VC165" s="7"/>
      <c r="VD165" s="7"/>
      <c r="VE165" s="7"/>
      <c r="VF165" s="7"/>
      <c r="VG165" s="7"/>
      <c r="VH165" s="7"/>
      <c r="VI165" s="7"/>
      <c r="VJ165" s="7"/>
      <c r="VK165" s="7"/>
      <c r="VL165" s="7"/>
      <c r="VM165" s="7"/>
      <c r="VN165" s="7"/>
      <c r="VO165" s="7"/>
      <c r="VP165" s="7"/>
      <c r="VQ165" s="7"/>
      <c r="VR165" s="7"/>
      <c r="VS165" s="7"/>
      <c r="VT165" s="7"/>
      <c r="VU165" s="7"/>
      <c r="VV165" s="7"/>
      <c r="VW165" s="7"/>
      <c r="VX165" s="7"/>
      <c r="VY165" s="7"/>
      <c r="VZ165" s="7"/>
      <c r="WA165" s="7"/>
      <c r="WB165" s="7"/>
      <c r="WC165" s="7"/>
      <c r="WD165" s="7"/>
      <c r="WE165" s="7"/>
      <c r="WF165" s="7"/>
      <c r="WG165" s="7"/>
      <c r="WH165" s="7"/>
      <c r="WI165" s="7"/>
      <c r="WJ165" s="7"/>
      <c r="WK165" s="7"/>
      <c r="WL165" s="7"/>
      <c r="WM165" s="7"/>
      <c r="WN165" s="7"/>
      <c r="WO165" s="7"/>
      <c r="WP165" s="7"/>
      <c r="WQ165" s="7"/>
      <c r="WR165" s="7"/>
      <c r="WS165" s="7"/>
      <c r="WT165" s="7"/>
      <c r="WU165" s="7"/>
      <c r="WV165" s="7"/>
      <c r="WW165" s="7"/>
      <c r="WX165" s="7"/>
      <c r="WY165" s="7"/>
      <c r="WZ165" s="7"/>
      <c r="XA165" s="7"/>
      <c r="XB165" s="7"/>
      <c r="XC165" s="7"/>
      <c r="XD165" s="7"/>
      <c r="XE165" s="7"/>
      <c r="XF165" s="7"/>
      <c r="XG165" s="7"/>
      <c r="XH165" s="7"/>
      <c r="XI165" s="7"/>
      <c r="XJ165" s="7"/>
      <c r="XK165" s="7"/>
      <c r="XL165" s="7"/>
      <c r="XM165" s="7"/>
      <c r="XN165" s="7"/>
      <c r="XO165" s="7"/>
      <c r="XP165" s="7"/>
      <c r="XQ165" s="7"/>
      <c r="XR165" s="7"/>
      <c r="XS165" s="7"/>
      <c r="XT165" s="7"/>
      <c r="XU165" s="7"/>
      <c r="XV165" s="7"/>
      <c r="XW165" s="7"/>
      <c r="XX165" s="7"/>
      <c r="XY165" s="7"/>
      <c r="XZ165" s="7"/>
      <c r="YA165" s="7"/>
      <c r="YB165" s="7"/>
      <c r="YC165" s="7"/>
      <c r="YD165" s="7"/>
      <c r="YE165" s="7"/>
      <c r="YF165" s="7"/>
      <c r="YG165" s="7"/>
      <c r="YH165" s="7"/>
      <c r="YI165" s="7"/>
      <c r="YJ165" s="7"/>
      <c r="YK165" s="7"/>
      <c r="YL165" s="7"/>
      <c r="YM165" s="7"/>
      <c r="YN165" s="7"/>
      <c r="YO165" s="7"/>
      <c r="YP165" s="7"/>
      <c r="YQ165" s="7"/>
      <c r="YR165" s="7"/>
      <c r="YS165" s="7"/>
      <c r="YT165" s="7"/>
      <c r="YU165" s="7"/>
      <c r="YV165" s="7"/>
      <c r="YW165" s="7"/>
      <c r="YX165" s="7"/>
      <c r="YY165" s="7"/>
      <c r="YZ165" s="7"/>
      <c r="ZA165" s="7"/>
      <c r="ZB165" s="7"/>
      <c r="ZC165" s="7"/>
      <c r="ZD165" s="7"/>
      <c r="ZE165" s="7"/>
      <c r="ZF165" s="7"/>
      <c r="ZG165" s="7"/>
      <c r="ZH165" s="7"/>
      <c r="ZI165" s="7"/>
      <c r="ZJ165" s="7"/>
      <c r="ZK165" s="7"/>
      <c r="ZL165" s="7"/>
      <c r="ZM165" s="7"/>
      <c r="ZN165" s="7"/>
      <c r="ZO165" s="7"/>
      <c r="ZP165" s="7"/>
      <c r="ZQ165" s="7"/>
      <c r="ZR165" s="7"/>
      <c r="ZS165" s="7"/>
      <c r="ZT165" s="7"/>
      <c r="ZU165" s="7"/>
      <c r="ZV165" s="7"/>
      <c r="ZW165" s="7"/>
      <c r="ZX165" s="7"/>
      <c r="ZY165" s="7"/>
      <c r="ZZ165" s="7"/>
      <c r="AAA165" s="7"/>
      <c r="AAB165" s="7"/>
      <c r="AAC165" s="7"/>
      <c r="AAD165" s="7"/>
      <c r="AAE165" s="7"/>
      <c r="AAF165" s="7"/>
      <c r="AAG165" s="7"/>
      <c r="AAH165" s="7"/>
      <c r="AAI165" s="7"/>
      <c r="AAJ165" s="7"/>
      <c r="AAK165" s="7"/>
      <c r="AAL165" s="7"/>
      <c r="AAM165" s="7"/>
      <c r="AAN165" s="7"/>
      <c r="AAO165" s="7"/>
      <c r="AAP165" s="7"/>
      <c r="AAQ165" s="7"/>
      <c r="AAR165" s="7"/>
      <c r="AAS165" s="7"/>
      <c r="AAT165" s="7"/>
      <c r="AAU165" s="7"/>
      <c r="AAV165" s="7"/>
      <c r="AAW165" s="7"/>
      <c r="AAX165" s="7"/>
      <c r="AAY165" s="7"/>
      <c r="AAZ165" s="7"/>
      <c r="ABA165" s="7"/>
      <c r="ABB165" s="7"/>
      <c r="ABC165" s="7"/>
      <c r="ABD165" s="7"/>
      <c r="ABE165" s="7"/>
      <c r="ABF165" s="7"/>
      <c r="ABG165" s="7"/>
      <c r="ABH165" s="7"/>
      <c r="ABI165" s="7"/>
      <c r="ABJ165" s="7"/>
      <c r="ABK165" s="7"/>
      <c r="ABL165" s="7"/>
      <c r="ABM165" s="7"/>
      <c r="ABN165" s="7"/>
      <c r="ABO165" s="7"/>
      <c r="ABP165" s="7"/>
      <c r="ABQ165" s="7"/>
      <c r="ABR165" s="7"/>
      <c r="ABS165" s="7"/>
      <c r="ABT165" s="7"/>
      <c r="ABU165" s="7"/>
      <c r="ABV165" s="7"/>
      <c r="ABW165" s="7"/>
      <c r="ABX165" s="7"/>
      <c r="ABY165" s="7"/>
      <c r="ABZ165" s="7"/>
      <c r="ACA165" s="7"/>
      <c r="ACB165" s="7"/>
      <c r="ACC165" s="7"/>
      <c r="ACD165" s="7"/>
      <c r="ACE165" s="7"/>
      <c r="ACF165" s="7"/>
      <c r="ACG165" s="7"/>
      <c r="ACH165" s="7"/>
      <c r="ACI165" s="7"/>
      <c r="ACJ165" s="7"/>
      <c r="ACK165" s="7"/>
      <c r="ACL165" s="7"/>
      <c r="ACM165" s="7"/>
      <c r="ACN165" s="7"/>
      <c r="ACO165" s="7"/>
      <c r="ACP165" s="7"/>
      <c r="ACQ165" s="7"/>
      <c r="ACR165" s="7"/>
      <c r="ACS165" s="7"/>
      <c r="ACT165" s="7"/>
      <c r="ACU165" s="7"/>
      <c r="ACV165" s="7"/>
      <c r="ACW165" s="7"/>
      <c r="ACX165" s="7"/>
      <c r="ACY165" s="7"/>
      <c r="ACZ165" s="7"/>
      <c r="ADA165" s="7"/>
      <c r="ADB165" s="7"/>
      <c r="ADC165" s="7"/>
      <c r="ADD165" s="7"/>
      <c r="ADE165" s="7"/>
      <c r="ADF165" s="7"/>
      <c r="ADG165" s="7"/>
      <c r="ADH165" s="7"/>
      <c r="ADI165" s="7"/>
      <c r="ADJ165" s="7"/>
      <c r="ADK165" s="7"/>
      <c r="ADL165" s="7"/>
      <c r="ADM165" s="7"/>
      <c r="ADN165" s="7"/>
      <c r="ADO165" s="7"/>
      <c r="ADP165" s="7"/>
      <c r="ADQ165" s="7"/>
      <c r="ADR165" s="7"/>
      <c r="ADS165" s="7"/>
      <c r="ADT165" s="7"/>
      <c r="ADU165" s="7"/>
      <c r="ADV165" s="7"/>
      <c r="ADW165" s="7"/>
      <c r="ADX165" s="7"/>
      <c r="ADY165" s="7"/>
      <c r="ADZ165" s="7"/>
      <c r="AEA165" s="7"/>
      <c r="AEB165" s="7"/>
      <c r="AEC165" s="7"/>
      <c r="AED165" s="7"/>
      <c r="AEE165" s="7"/>
      <c r="AEF165" s="7"/>
      <c r="AEG165" s="7"/>
      <c r="AEH165" s="7"/>
      <c r="AEI165" s="7"/>
      <c r="AEJ165" s="7"/>
      <c r="AEK165" s="7"/>
      <c r="AEL165" s="7"/>
      <c r="AEM165" s="7"/>
      <c r="AEN165" s="7"/>
      <c r="AEO165" s="7"/>
      <c r="AEP165" s="7"/>
      <c r="AEQ165" s="7"/>
      <c r="AER165" s="7"/>
      <c r="AES165" s="7"/>
      <c r="AET165" s="7"/>
      <c r="AEU165" s="7"/>
      <c r="AEV165" s="7"/>
      <c r="AEW165" s="7"/>
      <c r="AEX165" s="7"/>
      <c r="AEY165" s="7"/>
      <c r="AEZ165" s="7"/>
      <c r="AFA165" s="7"/>
      <c r="AFB165" s="7"/>
      <c r="AFC165" s="7"/>
      <c r="AFD165" s="7"/>
      <c r="AFE165" s="7"/>
      <c r="AFF165" s="7"/>
      <c r="AFG165" s="7"/>
      <c r="AFH165" s="7"/>
      <c r="AFI165" s="7"/>
      <c r="AFJ165" s="7"/>
      <c r="AFK165" s="7"/>
      <c r="AFL165" s="7"/>
      <c r="AFM165" s="7"/>
      <c r="AFN165" s="7"/>
      <c r="AFO165" s="7"/>
      <c r="AFP165" s="7"/>
      <c r="AFQ165" s="7"/>
      <c r="AFR165" s="7"/>
      <c r="AFS165" s="7"/>
      <c r="AFT165" s="7"/>
      <c r="AFU165" s="7"/>
      <c r="AFV165" s="7"/>
      <c r="AFW165" s="7"/>
      <c r="AFX165" s="7"/>
      <c r="AFY165" s="7"/>
      <c r="AFZ165" s="7"/>
      <c r="AGA165" s="7"/>
      <c r="AGB165" s="7"/>
      <c r="AGC165" s="7"/>
      <c r="AGD165" s="7"/>
      <c r="AGE165" s="7"/>
      <c r="AGF165" s="7"/>
      <c r="AGG165" s="7"/>
      <c r="AGH165" s="7"/>
      <c r="AGI165" s="7"/>
      <c r="AGJ165" s="7"/>
      <c r="AGK165" s="7"/>
      <c r="AGL165" s="7"/>
      <c r="AGM165" s="7"/>
      <c r="AGN165" s="7"/>
      <c r="AGO165" s="7"/>
      <c r="AGP165" s="7"/>
      <c r="AGQ165" s="7"/>
      <c r="AGR165" s="7"/>
      <c r="AGS165" s="7"/>
      <c r="AGT165" s="7"/>
      <c r="AGU165" s="7"/>
      <c r="AGV165" s="7"/>
      <c r="AGW165" s="7"/>
      <c r="AGX165" s="7"/>
      <c r="AGY165" s="7"/>
      <c r="AGZ165" s="7"/>
      <c r="AHA165" s="7"/>
      <c r="AHB165" s="7"/>
      <c r="AHC165" s="7"/>
      <c r="AHD165" s="7"/>
      <c r="AHE165" s="7"/>
      <c r="AHF165" s="7"/>
      <c r="AHG165" s="7"/>
      <c r="AHH165" s="7"/>
      <c r="AHI165" s="7"/>
      <c r="AHJ165" s="7"/>
      <c r="AHK165" s="7"/>
      <c r="AHL165" s="7"/>
      <c r="AHM165" s="7"/>
      <c r="AHN165" s="7"/>
      <c r="AHO165" s="7"/>
      <c r="AHP165" s="7"/>
      <c r="AHQ165" s="7"/>
      <c r="AHR165" s="7"/>
      <c r="AHS165" s="7"/>
      <c r="AHT165" s="7"/>
      <c r="AHU165" s="7"/>
      <c r="AHV165" s="7"/>
      <c r="AHW165" s="7"/>
      <c r="AHX165" s="7"/>
      <c r="AHY165" s="7"/>
      <c r="AHZ165" s="7"/>
      <c r="AIA165" s="7"/>
      <c r="AIB165" s="7"/>
      <c r="AIC165" s="7"/>
      <c r="AID165" s="7"/>
      <c r="AIE165" s="7"/>
      <c r="AIF165" s="7"/>
      <c r="AIG165" s="7"/>
      <c r="AIH165" s="7"/>
      <c r="AII165" s="7"/>
      <c r="AIJ165" s="7"/>
      <c r="AIK165" s="7"/>
      <c r="AIL165" s="7"/>
      <c r="AIM165" s="7"/>
      <c r="AIN165" s="7"/>
      <c r="AIO165" s="7"/>
      <c r="AIP165" s="7"/>
      <c r="AIQ165" s="7"/>
      <c r="AIR165" s="7"/>
      <c r="AIS165" s="7"/>
      <c r="AIT165" s="7"/>
      <c r="AIU165" s="7"/>
      <c r="AIV165" s="7"/>
      <c r="AIW165" s="7"/>
      <c r="AIX165" s="7"/>
      <c r="AIY165" s="7"/>
      <c r="AIZ165" s="7"/>
      <c r="AJA165" s="7"/>
      <c r="AJB165" s="7"/>
      <c r="AJC165" s="7"/>
      <c r="AJD165" s="7"/>
      <c r="AJE165" s="7"/>
      <c r="AJF165" s="7"/>
      <c r="AJG165" s="7"/>
      <c r="AJH165" s="7"/>
      <c r="AJI165" s="7"/>
      <c r="AJJ165" s="7"/>
      <c r="AJK165" s="7"/>
      <c r="AJL165" s="7"/>
      <c r="AJM165" s="7"/>
      <c r="AJN165" s="7"/>
      <c r="AJO165" s="7"/>
      <c r="AJP165" s="7"/>
      <c r="AJQ165" s="7"/>
      <c r="AJR165" s="7"/>
      <c r="AJS165" s="7"/>
      <c r="AJT165" s="7"/>
      <c r="AJU165" s="7"/>
      <c r="AJV165" s="7"/>
      <c r="AJW165" s="7"/>
      <c r="AJX165" s="7"/>
      <c r="AJY165" s="7"/>
      <c r="AJZ165" s="7"/>
      <c r="AKA165" s="7"/>
      <c r="AKB165" s="7"/>
      <c r="AKC165" s="7"/>
      <c r="AKD165" s="7"/>
      <c r="AKE165" s="7"/>
      <c r="AKF165" s="7"/>
      <c r="AKG165" s="7"/>
      <c r="AKH165" s="7"/>
      <c r="AKI165" s="7"/>
      <c r="AKJ165" s="7"/>
      <c r="AKK165" s="7"/>
      <c r="AKL165" s="7"/>
      <c r="AKM165" s="7"/>
      <c r="AKN165" s="7"/>
      <c r="AKO165" s="7"/>
      <c r="AKP165" s="7"/>
      <c r="AKQ165" s="7"/>
      <c r="AKR165" s="7"/>
      <c r="AKS165" s="7"/>
      <c r="AKT165" s="7"/>
      <c r="AKU165" s="7"/>
      <c r="AKV165" s="7"/>
      <c r="AKW165" s="7"/>
      <c r="AKX165" s="7"/>
      <c r="AKY165" s="7"/>
      <c r="AKZ165" s="7"/>
      <c r="ALA165" s="7"/>
      <c r="ALB165" s="7"/>
      <c r="ALC165" s="7"/>
      <c r="ALD165" s="7"/>
      <c r="ALE165" s="7"/>
      <c r="ALF165" s="7"/>
      <c r="ALG165" s="7"/>
      <c r="ALH165" s="7"/>
      <c r="ALI165" s="7"/>
      <c r="ALJ165" s="7"/>
      <c r="ALK165" s="7"/>
      <c r="ALL165" s="7"/>
      <c r="ALM165" s="7"/>
      <c r="ALN165" s="7"/>
      <c r="ALO165" s="7"/>
      <c r="ALP165" s="7"/>
      <c r="ALQ165" s="7"/>
      <c r="ALR165" s="7"/>
      <c r="ALS165" s="7"/>
      <c r="ALT165" s="7"/>
      <c r="ALU165" s="7"/>
      <c r="ALV165" s="7"/>
      <c r="ALW165" s="7"/>
      <c r="ALX165" s="7"/>
      <c r="ALY165" s="7"/>
      <c r="ALZ165" s="7"/>
      <c r="AMA165" s="7"/>
      <c r="AMB165" s="7"/>
      <c r="AMC165" s="7"/>
      <c r="AMD165" s="7"/>
    </row>
    <row r="166" spans="1:1018" x14ac:dyDescent="0.25">
      <c r="A166" s="8" t="s">
        <v>118</v>
      </c>
      <c r="B166" s="4" t="s">
        <v>21</v>
      </c>
      <c r="C166" s="3">
        <v>0.96</v>
      </c>
      <c r="D166" s="3">
        <v>1.24</v>
      </c>
      <c r="E166" s="4" t="s">
        <v>229</v>
      </c>
      <c r="F166" s="3">
        <v>1.0129999999999999</v>
      </c>
      <c r="G166" s="21" t="s">
        <v>10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  <c r="IX166" s="7"/>
      <c r="IY166" s="7"/>
      <c r="IZ166" s="7"/>
      <c r="JA166" s="7"/>
      <c r="JB166" s="7"/>
      <c r="JC166" s="7"/>
      <c r="JD166" s="7"/>
      <c r="JE166" s="7"/>
      <c r="JF166" s="7"/>
      <c r="JG166" s="7"/>
      <c r="JH166" s="7"/>
      <c r="JI166" s="7"/>
      <c r="JJ166" s="7"/>
      <c r="JK166" s="7"/>
      <c r="JL166" s="7"/>
      <c r="JM166" s="7"/>
      <c r="JN166" s="7"/>
      <c r="JO166" s="7"/>
      <c r="JP166" s="7"/>
      <c r="JQ166" s="7"/>
      <c r="JR166" s="7"/>
      <c r="JS166" s="7"/>
      <c r="JT166" s="7"/>
      <c r="JU166" s="7"/>
      <c r="JV166" s="7"/>
      <c r="JW166" s="7"/>
      <c r="JX166" s="7"/>
      <c r="JY166" s="7"/>
      <c r="JZ166" s="7"/>
      <c r="KA166" s="7"/>
      <c r="KB166" s="7"/>
      <c r="KC166" s="7"/>
      <c r="KD166" s="7"/>
      <c r="KE166" s="7"/>
      <c r="KF166" s="7"/>
      <c r="KG166" s="7"/>
      <c r="KH166" s="7"/>
      <c r="KI166" s="7"/>
      <c r="KJ166" s="7"/>
      <c r="KK166" s="7"/>
      <c r="KL166" s="7"/>
      <c r="KM166" s="7"/>
      <c r="KN166" s="7"/>
      <c r="KO166" s="7"/>
      <c r="KP166" s="7"/>
      <c r="KQ166" s="7"/>
      <c r="KR166" s="7"/>
      <c r="KS166" s="7"/>
      <c r="KT166" s="7"/>
      <c r="KU166" s="7"/>
      <c r="KV166" s="7"/>
      <c r="KW166" s="7"/>
      <c r="KX166" s="7"/>
      <c r="KY166" s="7"/>
      <c r="KZ166" s="7"/>
      <c r="LA166" s="7"/>
      <c r="LB166" s="7"/>
      <c r="LC166" s="7"/>
      <c r="LD166" s="7"/>
      <c r="LE166" s="7"/>
      <c r="LF166" s="7"/>
      <c r="LG166" s="7"/>
      <c r="LH166" s="7"/>
      <c r="LI166" s="7"/>
      <c r="LJ166" s="7"/>
      <c r="LK166" s="7"/>
      <c r="LL166" s="7"/>
      <c r="LM166" s="7"/>
      <c r="LN166" s="7"/>
      <c r="LO166" s="7"/>
      <c r="LP166" s="7"/>
      <c r="LQ166" s="7"/>
      <c r="LR166" s="7"/>
      <c r="LS166" s="7"/>
      <c r="LT166" s="7"/>
      <c r="LU166" s="7"/>
      <c r="LV166" s="7"/>
      <c r="LW166" s="7"/>
      <c r="LX166" s="7"/>
      <c r="LY166" s="7"/>
      <c r="LZ166" s="7"/>
      <c r="MA166" s="7"/>
      <c r="MB166" s="7"/>
      <c r="MC166" s="7"/>
      <c r="MD166" s="7"/>
      <c r="ME166" s="7"/>
      <c r="MF166" s="7"/>
      <c r="MG166" s="7"/>
      <c r="MH166" s="7"/>
      <c r="MI166" s="7"/>
      <c r="MJ166" s="7"/>
      <c r="MK166" s="7"/>
      <c r="ML166" s="7"/>
      <c r="MM166" s="7"/>
      <c r="MN166" s="7"/>
      <c r="MO166" s="7"/>
      <c r="MP166" s="7"/>
      <c r="MQ166" s="7"/>
      <c r="MR166" s="7"/>
      <c r="MS166" s="7"/>
      <c r="MT166" s="7"/>
      <c r="MU166" s="7"/>
      <c r="MV166" s="7"/>
      <c r="MW166" s="7"/>
      <c r="MX166" s="7"/>
      <c r="MY166" s="7"/>
      <c r="MZ166" s="7"/>
      <c r="NA166" s="7"/>
      <c r="NB166" s="7"/>
      <c r="NC166" s="7"/>
      <c r="ND166" s="7"/>
      <c r="NE166" s="7"/>
      <c r="NF166" s="7"/>
      <c r="NG166" s="7"/>
      <c r="NH166" s="7"/>
      <c r="NI166" s="7"/>
      <c r="NJ166" s="7"/>
      <c r="NK166" s="7"/>
      <c r="NL166" s="7"/>
      <c r="NM166" s="7"/>
      <c r="NN166" s="7"/>
      <c r="NO166" s="7"/>
      <c r="NP166" s="7"/>
      <c r="NQ166" s="7"/>
      <c r="NR166" s="7"/>
      <c r="NS166" s="7"/>
      <c r="NT166" s="7"/>
      <c r="NU166" s="7"/>
      <c r="NV166" s="7"/>
      <c r="NW166" s="7"/>
      <c r="NX166" s="7"/>
      <c r="NY166" s="7"/>
      <c r="NZ166" s="7"/>
      <c r="OA166" s="7"/>
      <c r="OB166" s="7"/>
      <c r="OC166" s="7"/>
      <c r="OD166" s="7"/>
      <c r="OE166" s="7"/>
      <c r="OF166" s="7"/>
      <c r="OG166" s="7"/>
      <c r="OH166" s="7"/>
      <c r="OI166" s="7"/>
      <c r="OJ166" s="7"/>
      <c r="OK166" s="7"/>
      <c r="OL166" s="7"/>
      <c r="OM166" s="7"/>
      <c r="ON166" s="7"/>
      <c r="OO166" s="7"/>
      <c r="OP166" s="7"/>
      <c r="OQ166" s="7"/>
      <c r="OR166" s="7"/>
      <c r="OS166" s="7"/>
      <c r="OT166" s="7"/>
      <c r="OU166" s="7"/>
      <c r="OV166" s="7"/>
      <c r="OW166" s="7"/>
      <c r="OX166" s="7"/>
      <c r="OY166" s="7"/>
      <c r="OZ166" s="7"/>
      <c r="PA166" s="7"/>
      <c r="PB166" s="7"/>
      <c r="PC166" s="7"/>
      <c r="PD166" s="7"/>
      <c r="PE166" s="7"/>
      <c r="PF166" s="7"/>
      <c r="PG166" s="7"/>
      <c r="PH166" s="7"/>
      <c r="PI166" s="7"/>
      <c r="PJ166" s="7"/>
      <c r="PK166" s="7"/>
      <c r="PL166" s="7"/>
      <c r="PM166" s="7"/>
      <c r="PN166" s="7"/>
      <c r="PO166" s="7"/>
      <c r="PP166" s="7"/>
      <c r="PQ166" s="7"/>
      <c r="PR166" s="7"/>
      <c r="PS166" s="7"/>
      <c r="PT166" s="7"/>
      <c r="PU166" s="7"/>
      <c r="PV166" s="7"/>
      <c r="PW166" s="7"/>
      <c r="PX166" s="7"/>
      <c r="PY166" s="7"/>
      <c r="PZ166" s="7"/>
      <c r="QA166" s="7"/>
      <c r="QB166" s="7"/>
      <c r="QC166" s="7"/>
      <c r="QD166" s="7"/>
      <c r="QE166" s="7"/>
      <c r="QF166" s="7"/>
      <c r="QG166" s="7"/>
      <c r="QH166" s="7"/>
      <c r="QI166" s="7"/>
      <c r="QJ166" s="7"/>
      <c r="QK166" s="7"/>
      <c r="QL166" s="7"/>
      <c r="QM166" s="7"/>
      <c r="QN166" s="7"/>
      <c r="QO166" s="7"/>
      <c r="QP166" s="7"/>
      <c r="QQ166" s="7"/>
      <c r="QR166" s="7"/>
      <c r="QS166" s="7"/>
      <c r="QT166" s="7"/>
      <c r="QU166" s="7"/>
      <c r="QV166" s="7"/>
      <c r="QW166" s="7"/>
      <c r="QX166" s="7"/>
      <c r="QY166" s="7"/>
      <c r="QZ166" s="7"/>
      <c r="RA166" s="7"/>
      <c r="RB166" s="7"/>
      <c r="RC166" s="7"/>
      <c r="RD166" s="7"/>
      <c r="RE166" s="7"/>
      <c r="RF166" s="7"/>
      <c r="RG166" s="7"/>
      <c r="RH166" s="7"/>
      <c r="RI166" s="7"/>
      <c r="RJ166" s="7"/>
      <c r="RK166" s="7"/>
      <c r="RL166" s="7"/>
      <c r="RM166" s="7"/>
      <c r="RN166" s="7"/>
      <c r="RO166" s="7"/>
      <c r="RP166" s="7"/>
      <c r="RQ166" s="7"/>
      <c r="RR166" s="7"/>
      <c r="RS166" s="7"/>
      <c r="RT166" s="7"/>
      <c r="RU166" s="7"/>
      <c r="RV166" s="7"/>
      <c r="RW166" s="7"/>
      <c r="RX166" s="7"/>
      <c r="RY166" s="7"/>
      <c r="RZ166" s="7"/>
      <c r="SA166" s="7"/>
      <c r="SB166" s="7"/>
      <c r="SC166" s="7"/>
      <c r="SD166" s="7"/>
      <c r="SE166" s="7"/>
      <c r="SF166" s="7"/>
      <c r="SG166" s="7"/>
      <c r="SH166" s="7"/>
      <c r="SI166" s="7"/>
      <c r="SJ166" s="7"/>
      <c r="SK166" s="7"/>
      <c r="SL166" s="7"/>
      <c r="SM166" s="7"/>
      <c r="SN166" s="7"/>
      <c r="SO166" s="7"/>
      <c r="SP166" s="7"/>
      <c r="SQ166" s="7"/>
      <c r="SR166" s="7"/>
      <c r="SS166" s="7"/>
      <c r="ST166" s="7"/>
      <c r="SU166" s="7"/>
      <c r="SV166" s="7"/>
      <c r="SW166" s="7"/>
      <c r="SX166" s="7"/>
      <c r="SY166" s="7"/>
      <c r="SZ166" s="7"/>
      <c r="TA166" s="7"/>
      <c r="TB166" s="7"/>
      <c r="TC166" s="7"/>
      <c r="TD166" s="7"/>
      <c r="TE166" s="7"/>
      <c r="TF166" s="7"/>
      <c r="TG166" s="7"/>
      <c r="TH166" s="7"/>
      <c r="TI166" s="7"/>
      <c r="TJ166" s="7"/>
      <c r="TK166" s="7"/>
      <c r="TL166" s="7"/>
      <c r="TM166" s="7"/>
      <c r="TN166" s="7"/>
      <c r="TO166" s="7"/>
      <c r="TP166" s="7"/>
      <c r="TQ166" s="7"/>
      <c r="TR166" s="7"/>
      <c r="TS166" s="7"/>
      <c r="TT166" s="7"/>
      <c r="TU166" s="7"/>
      <c r="TV166" s="7"/>
      <c r="TW166" s="7"/>
      <c r="TX166" s="7"/>
      <c r="TY166" s="7"/>
      <c r="TZ166" s="7"/>
      <c r="UA166" s="7"/>
      <c r="UB166" s="7"/>
      <c r="UC166" s="7"/>
      <c r="UD166" s="7"/>
      <c r="UE166" s="7"/>
      <c r="UF166" s="7"/>
      <c r="UG166" s="7"/>
      <c r="UH166" s="7"/>
      <c r="UI166" s="7"/>
      <c r="UJ166" s="7"/>
      <c r="UK166" s="7"/>
      <c r="UL166" s="7"/>
      <c r="UM166" s="7"/>
      <c r="UN166" s="7"/>
      <c r="UO166" s="7"/>
      <c r="UP166" s="7"/>
      <c r="UQ166" s="7"/>
      <c r="UR166" s="7"/>
      <c r="US166" s="7"/>
      <c r="UT166" s="7"/>
      <c r="UU166" s="7"/>
      <c r="UV166" s="7"/>
      <c r="UW166" s="7"/>
      <c r="UX166" s="7"/>
      <c r="UY166" s="7"/>
      <c r="UZ166" s="7"/>
      <c r="VA166" s="7"/>
      <c r="VB166" s="7"/>
      <c r="VC166" s="7"/>
      <c r="VD166" s="7"/>
      <c r="VE166" s="7"/>
      <c r="VF166" s="7"/>
      <c r="VG166" s="7"/>
      <c r="VH166" s="7"/>
      <c r="VI166" s="7"/>
      <c r="VJ166" s="7"/>
      <c r="VK166" s="7"/>
      <c r="VL166" s="7"/>
      <c r="VM166" s="7"/>
      <c r="VN166" s="7"/>
      <c r="VO166" s="7"/>
      <c r="VP166" s="7"/>
      <c r="VQ166" s="7"/>
      <c r="VR166" s="7"/>
      <c r="VS166" s="7"/>
      <c r="VT166" s="7"/>
      <c r="VU166" s="7"/>
      <c r="VV166" s="7"/>
      <c r="VW166" s="7"/>
      <c r="VX166" s="7"/>
      <c r="VY166" s="7"/>
      <c r="VZ166" s="7"/>
      <c r="WA166" s="7"/>
      <c r="WB166" s="7"/>
      <c r="WC166" s="7"/>
      <c r="WD166" s="7"/>
      <c r="WE166" s="7"/>
      <c r="WF166" s="7"/>
      <c r="WG166" s="7"/>
      <c r="WH166" s="7"/>
      <c r="WI166" s="7"/>
      <c r="WJ166" s="7"/>
      <c r="WK166" s="7"/>
      <c r="WL166" s="7"/>
      <c r="WM166" s="7"/>
      <c r="WN166" s="7"/>
      <c r="WO166" s="7"/>
      <c r="WP166" s="7"/>
      <c r="WQ166" s="7"/>
      <c r="WR166" s="7"/>
      <c r="WS166" s="7"/>
      <c r="WT166" s="7"/>
      <c r="WU166" s="7"/>
      <c r="WV166" s="7"/>
      <c r="WW166" s="7"/>
      <c r="WX166" s="7"/>
      <c r="WY166" s="7"/>
      <c r="WZ166" s="7"/>
      <c r="XA166" s="7"/>
      <c r="XB166" s="7"/>
      <c r="XC166" s="7"/>
      <c r="XD166" s="7"/>
      <c r="XE166" s="7"/>
      <c r="XF166" s="7"/>
      <c r="XG166" s="7"/>
      <c r="XH166" s="7"/>
      <c r="XI166" s="7"/>
      <c r="XJ166" s="7"/>
      <c r="XK166" s="7"/>
      <c r="XL166" s="7"/>
      <c r="XM166" s="7"/>
      <c r="XN166" s="7"/>
      <c r="XO166" s="7"/>
      <c r="XP166" s="7"/>
      <c r="XQ166" s="7"/>
      <c r="XR166" s="7"/>
      <c r="XS166" s="7"/>
      <c r="XT166" s="7"/>
      <c r="XU166" s="7"/>
      <c r="XV166" s="7"/>
      <c r="XW166" s="7"/>
      <c r="XX166" s="7"/>
      <c r="XY166" s="7"/>
      <c r="XZ166" s="7"/>
      <c r="YA166" s="7"/>
      <c r="YB166" s="7"/>
      <c r="YC166" s="7"/>
      <c r="YD166" s="7"/>
      <c r="YE166" s="7"/>
      <c r="YF166" s="7"/>
      <c r="YG166" s="7"/>
      <c r="YH166" s="7"/>
      <c r="YI166" s="7"/>
      <c r="YJ166" s="7"/>
      <c r="YK166" s="7"/>
      <c r="YL166" s="7"/>
      <c r="YM166" s="7"/>
      <c r="YN166" s="7"/>
      <c r="YO166" s="7"/>
      <c r="YP166" s="7"/>
      <c r="YQ166" s="7"/>
      <c r="YR166" s="7"/>
      <c r="YS166" s="7"/>
      <c r="YT166" s="7"/>
      <c r="YU166" s="7"/>
      <c r="YV166" s="7"/>
      <c r="YW166" s="7"/>
      <c r="YX166" s="7"/>
      <c r="YY166" s="7"/>
      <c r="YZ166" s="7"/>
      <c r="ZA166" s="7"/>
      <c r="ZB166" s="7"/>
      <c r="ZC166" s="7"/>
      <c r="ZD166" s="7"/>
      <c r="ZE166" s="7"/>
      <c r="ZF166" s="7"/>
      <c r="ZG166" s="7"/>
      <c r="ZH166" s="7"/>
      <c r="ZI166" s="7"/>
      <c r="ZJ166" s="7"/>
      <c r="ZK166" s="7"/>
      <c r="ZL166" s="7"/>
      <c r="ZM166" s="7"/>
      <c r="ZN166" s="7"/>
      <c r="ZO166" s="7"/>
      <c r="ZP166" s="7"/>
      <c r="ZQ166" s="7"/>
      <c r="ZR166" s="7"/>
      <c r="ZS166" s="7"/>
      <c r="ZT166" s="7"/>
      <c r="ZU166" s="7"/>
      <c r="ZV166" s="7"/>
      <c r="ZW166" s="7"/>
      <c r="ZX166" s="7"/>
      <c r="ZY166" s="7"/>
      <c r="ZZ166" s="7"/>
      <c r="AAA166" s="7"/>
      <c r="AAB166" s="7"/>
      <c r="AAC166" s="7"/>
      <c r="AAD166" s="7"/>
      <c r="AAE166" s="7"/>
      <c r="AAF166" s="7"/>
      <c r="AAG166" s="7"/>
      <c r="AAH166" s="7"/>
      <c r="AAI166" s="7"/>
      <c r="AAJ166" s="7"/>
      <c r="AAK166" s="7"/>
      <c r="AAL166" s="7"/>
      <c r="AAM166" s="7"/>
      <c r="AAN166" s="7"/>
      <c r="AAO166" s="7"/>
      <c r="AAP166" s="7"/>
      <c r="AAQ166" s="7"/>
      <c r="AAR166" s="7"/>
      <c r="AAS166" s="7"/>
      <c r="AAT166" s="7"/>
      <c r="AAU166" s="7"/>
      <c r="AAV166" s="7"/>
      <c r="AAW166" s="7"/>
      <c r="AAX166" s="7"/>
      <c r="AAY166" s="7"/>
      <c r="AAZ166" s="7"/>
      <c r="ABA166" s="7"/>
      <c r="ABB166" s="7"/>
      <c r="ABC166" s="7"/>
      <c r="ABD166" s="7"/>
      <c r="ABE166" s="7"/>
      <c r="ABF166" s="7"/>
      <c r="ABG166" s="7"/>
      <c r="ABH166" s="7"/>
      <c r="ABI166" s="7"/>
      <c r="ABJ166" s="7"/>
      <c r="ABK166" s="7"/>
      <c r="ABL166" s="7"/>
      <c r="ABM166" s="7"/>
      <c r="ABN166" s="7"/>
      <c r="ABO166" s="7"/>
      <c r="ABP166" s="7"/>
      <c r="ABQ166" s="7"/>
      <c r="ABR166" s="7"/>
      <c r="ABS166" s="7"/>
      <c r="ABT166" s="7"/>
      <c r="ABU166" s="7"/>
      <c r="ABV166" s="7"/>
      <c r="ABW166" s="7"/>
      <c r="ABX166" s="7"/>
      <c r="ABY166" s="7"/>
      <c r="ABZ166" s="7"/>
      <c r="ACA166" s="7"/>
      <c r="ACB166" s="7"/>
      <c r="ACC166" s="7"/>
      <c r="ACD166" s="7"/>
      <c r="ACE166" s="7"/>
      <c r="ACF166" s="7"/>
      <c r="ACG166" s="7"/>
      <c r="ACH166" s="7"/>
      <c r="ACI166" s="7"/>
      <c r="ACJ166" s="7"/>
      <c r="ACK166" s="7"/>
      <c r="ACL166" s="7"/>
      <c r="ACM166" s="7"/>
      <c r="ACN166" s="7"/>
      <c r="ACO166" s="7"/>
      <c r="ACP166" s="7"/>
      <c r="ACQ166" s="7"/>
      <c r="ACR166" s="7"/>
      <c r="ACS166" s="7"/>
      <c r="ACT166" s="7"/>
      <c r="ACU166" s="7"/>
      <c r="ACV166" s="7"/>
      <c r="ACW166" s="7"/>
      <c r="ACX166" s="7"/>
      <c r="ACY166" s="7"/>
      <c r="ACZ166" s="7"/>
      <c r="ADA166" s="7"/>
      <c r="ADB166" s="7"/>
      <c r="ADC166" s="7"/>
      <c r="ADD166" s="7"/>
      <c r="ADE166" s="7"/>
      <c r="ADF166" s="7"/>
      <c r="ADG166" s="7"/>
      <c r="ADH166" s="7"/>
      <c r="ADI166" s="7"/>
      <c r="ADJ166" s="7"/>
      <c r="ADK166" s="7"/>
      <c r="ADL166" s="7"/>
      <c r="ADM166" s="7"/>
      <c r="ADN166" s="7"/>
      <c r="ADO166" s="7"/>
      <c r="ADP166" s="7"/>
      <c r="ADQ166" s="7"/>
      <c r="ADR166" s="7"/>
      <c r="ADS166" s="7"/>
      <c r="ADT166" s="7"/>
      <c r="ADU166" s="7"/>
      <c r="ADV166" s="7"/>
      <c r="ADW166" s="7"/>
      <c r="ADX166" s="7"/>
      <c r="ADY166" s="7"/>
      <c r="ADZ166" s="7"/>
      <c r="AEA166" s="7"/>
      <c r="AEB166" s="7"/>
      <c r="AEC166" s="7"/>
      <c r="AED166" s="7"/>
      <c r="AEE166" s="7"/>
      <c r="AEF166" s="7"/>
      <c r="AEG166" s="7"/>
      <c r="AEH166" s="7"/>
      <c r="AEI166" s="7"/>
      <c r="AEJ166" s="7"/>
      <c r="AEK166" s="7"/>
      <c r="AEL166" s="7"/>
      <c r="AEM166" s="7"/>
      <c r="AEN166" s="7"/>
      <c r="AEO166" s="7"/>
      <c r="AEP166" s="7"/>
      <c r="AEQ166" s="7"/>
      <c r="AER166" s="7"/>
      <c r="AES166" s="7"/>
      <c r="AET166" s="7"/>
      <c r="AEU166" s="7"/>
      <c r="AEV166" s="7"/>
      <c r="AEW166" s="7"/>
      <c r="AEX166" s="7"/>
      <c r="AEY166" s="7"/>
      <c r="AEZ166" s="7"/>
      <c r="AFA166" s="7"/>
      <c r="AFB166" s="7"/>
      <c r="AFC166" s="7"/>
      <c r="AFD166" s="7"/>
      <c r="AFE166" s="7"/>
      <c r="AFF166" s="7"/>
      <c r="AFG166" s="7"/>
      <c r="AFH166" s="7"/>
      <c r="AFI166" s="7"/>
      <c r="AFJ166" s="7"/>
      <c r="AFK166" s="7"/>
      <c r="AFL166" s="7"/>
      <c r="AFM166" s="7"/>
      <c r="AFN166" s="7"/>
      <c r="AFO166" s="7"/>
      <c r="AFP166" s="7"/>
      <c r="AFQ166" s="7"/>
      <c r="AFR166" s="7"/>
      <c r="AFS166" s="7"/>
      <c r="AFT166" s="7"/>
      <c r="AFU166" s="7"/>
      <c r="AFV166" s="7"/>
      <c r="AFW166" s="7"/>
      <c r="AFX166" s="7"/>
      <c r="AFY166" s="7"/>
      <c r="AFZ166" s="7"/>
      <c r="AGA166" s="7"/>
      <c r="AGB166" s="7"/>
      <c r="AGC166" s="7"/>
      <c r="AGD166" s="7"/>
      <c r="AGE166" s="7"/>
      <c r="AGF166" s="7"/>
      <c r="AGG166" s="7"/>
      <c r="AGH166" s="7"/>
      <c r="AGI166" s="7"/>
      <c r="AGJ166" s="7"/>
      <c r="AGK166" s="7"/>
      <c r="AGL166" s="7"/>
      <c r="AGM166" s="7"/>
      <c r="AGN166" s="7"/>
      <c r="AGO166" s="7"/>
      <c r="AGP166" s="7"/>
      <c r="AGQ166" s="7"/>
      <c r="AGR166" s="7"/>
      <c r="AGS166" s="7"/>
      <c r="AGT166" s="7"/>
      <c r="AGU166" s="7"/>
      <c r="AGV166" s="7"/>
      <c r="AGW166" s="7"/>
      <c r="AGX166" s="7"/>
      <c r="AGY166" s="7"/>
      <c r="AGZ166" s="7"/>
      <c r="AHA166" s="7"/>
      <c r="AHB166" s="7"/>
      <c r="AHC166" s="7"/>
      <c r="AHD166" s="7"/>
      <c r="AHE166" s="7"/>
      <c r="AHF166" s="7"/>
      <c r="AHG166" s="7"/>
      <c r="AHH166" s="7"/>
      <c r="AHI166" s="7"/>
      <c r="AHJ166" s="7"/>
      <c r="AHK166" s="7"/>
      <c r="AHL166" s="7"/>
      <c r="AHM166" s="7"/>
      <c r="AHN166" s="7"/>
      <c r="AHO166" s="7"/>
      <c r="AHP166" s="7"/>
      <c r="AHQ166" s="7"/>
      <c r="AHR166" s="7"/>
      <c r="AHS166" s="7"/>
      <c r="AHT166" s="7"/>
      <c r="AHU166" s="7"/>
      <c r="AHV166" s="7"/>
      <c r="AHW166" s="7"/>
      <c r="AHX166" s="7"/>
      <c r="AHY166" s="7"/>
      <c r="AHZ166" s="7"/>
      <c r="AIA166" s="7"/>
      <c r="AIB166" s="7"/>
      <c r="AIC166" s="7"/>
      <c r="AID166" s="7"/>
      <c r="AIE166" s="7"/>
      <c r="AIF166" s="7"/>
      <c r="AIG166" s="7"/>
      <c r="AIH166" s="7"/>
      <c r="AII166" s="7"/>
      <c r="AIJ166" s="7"/>
      <c r="AIK166" s="7"/>
      <c r="AIL166" s="7"/>
      <c r="AIM166" s="7"/>
      <c r="AIN166" s="7"/>
      <c r="AIO166" s="7"/>
      <c r="AIP166" s="7"/>
      <c r="AIQ166" s="7"/>
      <c r="AIR166" s="7"/>
      <c r="AIS166" s="7"/>
      <c r="AIT166" s="7"/>
      <c r="AIU166" s="7"/>
      <c r="AIV166" s="7"/>
      <c r="AIW166" s="7"/>
      <c r="AIX166" s="7"/>
      <c r="AIY166" s="7"/>
      <c r="AIZ166" s="7"/>
      <c r="AJA166" s="7"/>
      <c r="AJB166" s="7"/>
      <c r="AJC166" s="7"/>
      <c r="AJD166" s="7"/>
      <c r="AJE166" s="7"/>
      <c r="AJF166" s="7"/>
      <c r="AJG166" s="7"/>
      <c r="AJH166" s="7"/>
      <c r="AJI166" s="7"/>
      <c r="AJJ166" s="7"/>
      <c r="AJK166" s="7"/>
      <c r="AJL166" s="7"/>
      <c r="AJM166" s="7"/>
      <c r="AJN166" s="7"/>
      <c r="AJO166" s="7"/>
      <c r="AJP166" s="7"/>
      <c r="AJQ166" s="7"/>
      <c r="AJR166" s="7"/>
      <c r="AJS166" s="7"/>
      <c r="AJT166" s="7"/>
      <c r="AJU166" s="7"/>
      <c r="AJV166" s="7"/>
      <c r="AJW166" s="7"/>
      <c r="AJX166" s="7"/>
      <c r="AJY166" s="7"/>
      <c r="AJZ166" s="7"/>
      <c r="AKA166" s="7"/>
      <c r="AKB166" s="7"/>
      <c r="AKC166" s="7"/>
      <c r="AKD166" s="7"/>
      <c r="AKE166" s="7"/>
      <c r="AKF166" s="7"/>
      <c r="AKG166" s="7"/>
      <c r="AKH166" s="7"/>
      <c r="AKI166" s="7"/>
      <c r="AKJ166" s="7"/>
      <c r="AKK166" s="7"/>
      <c r="AKL166" s="7"/>
      <c r="AKM166" s="7"/>
      <c r="AKN166" s="7"/>
      <c r="AKO166" s="7"/>
      <c r="AKP166" s="7"/>
      <c r="AKQ166" s="7"/>
      <c r="AKR166" s="7"/>
      <c r="AKS166" s="7"/>
      <c r="AKT166" s="7"/>
      <c r="AKU166" s="7"/>
      <c r="AKV166" s="7"/>
      <c r="AKW166" s="7"/>
      <c r="AKX166" s="7"/>
      <c r="AKY166" s="7"/>
      <c r="AKZ166" s="7"/>
      <c r="ALA166" s="7"/>
      <c r="ALB166" s="7"/>
      <c r="ALC166" s="7"/>
      <c r="ALD166" s="7"/>
      <c r="ALE166" s="7"/>
      <c r="ALF166" s="7"/>
      <c r="ALG166" s="7"/>
      <c r="ALH166" s="7"/>
      <c r="ALI166" s="7"/>
      <c r="ALJ166" s="7"/>
      <c r="ALK166" s="7"/>
      <c r="ALL166" s="7"/>
      <c r="ALM166" s="7"/>
      <c r="ALN166" s="7"/>
      <c r="ALO166" s="7"/>
      <c r="ALP166" s="7"/>
      <c r="ALQ166" s="7"/>
      <c r="ALR166" s="7"/>
      <c r="ALS166" s="7"/>
      <c r="ALT166" s="7"/>
      <c r="ALU166" s="7"/>
      <c r="ALV166" s="7"/>
      <c r="ALW166" s="7"/>
      <c r="ALX166" s="7"/>
      <c r="ALY166" s="7"/>
      <c r="ALZ166" s="7"/>
      <c r="AMA166" s="7"/>
      <c r="AMB166" s="7"/>
      <c r="AMC166" s="7"/>
      <c r="AMD166" s="7"/>
    </row>
    <row r="167" spans="1:1018" x14ac:dyDescent="0.25">
      <c r="A167" s="8" t="s">
        <v>118</v>
      </c>
      <c r="B167" s="4" t="s">
        <v>29</v>
      </c>
      <c r="C167" s="3">
        <v>0.16400000000000001</v>
      </c>
      <c r="D167" s="3">
        <v>0.23200000000000001</v>
      </c>
      <c r="E167" s="4" t="s">
        <v>234</v>
      </c>
      <c r="F167" s="3">
        <v>0.125</v>
      </c>
      <c r="G167" s="21" t="s">
        <v>10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  <c r="IX167" s="7"/>
      <c r="IY167" s="7"/>
      <c r="IZ167" s="7"/>
      <c r="JA167" s="7"/>
      <c r="JB167" s="7"/>
      <c r="JC167" s="7"/>
      <c r="JD167" s="7"/>
      <c r="JE167" s="7"/>
      <c r="JF167" s="7"/>
      <c r="JG167" s="7"/>
      <c r="JH167" s="7"/>
      <c r="JI167" s="7"/>
      <c r="JJ167" s="7"/>
      <c r="JK167" s="7"/>
      <c r="JL167" s="7"/>
      <c r="JM167" s="7"/>
      <c r="JN167" s="7"/>
      <c r="JO167" s="7"/>
      <c r="JP167" s="7"/>
      <c r="JQ167" s="7"/>
      <c r="JR167" s="7"/>
      <c r="JS167" s="7"/>
      <c r="JT167" s="7"/>
      <c r="JU167" s="7"/>
      <c r="JV167" s="7"/>
      <c r="JW167" s="7"/>
      <c r="JX167" s="7"/>
      <c r="JY167" s="7"/>
      <c r="JZ167" s="7"/>
      <c r="KA167" s="7"/>
      <c r="KB167" s="7"/>
      <c r="KC167" s="7"/>
      <c r="KD167" s="7"/>
      <c r="KE167" s="7"/>
      <c r="KF167" s="7"/>
      <c r="KG167" s="7"/>
      <c r="KH167" s="7"/>
      <c r="KI167" s="7"/>
      <c r="KJ167" s="7"/>
      <c r="KK167" s="7"/>
      <c r="KL167" s="7"/>
      <c r="KM167" s="7"/>
      <c r="KN167" s="7"/>
      <c r="KO167" s="7"/>
      <c r="KP167" s="7"/>
      <c r="KQ167" s="7"/>
      <c r="KR167" s="7"/>
      <c r="KS167" s="7"/>
      <c r="KT167" s="7"/>
      <c r="KU167" s="7"/>
      <c r="KV167" s="7"/>
      <c r="KW167" s="7"/>
      <c r="KX167" s="7"/>
      <c r="KY167" s="7"/>
      <c r="KZ167" s="7"/>
      <c r="LA167" s="7"/>
      <c r="LB167" s="7"/>
      <c r="LC167" s="7"/>
      <c r="LD167" s="7"/>
      <c r="LE167" s="7"/>
      <c r="LF167" s="7"/>
      <c r="LG167" s="7"/>
      <c r="LH167" s="7"/>
      <c r="LI167" s="7"/>
      <c r="LJ167" s="7"/>
      <c r="LK167" s="7"/>
      <c r="LL167" s="7"/>
      <c r="LM167" s="7"/>
      <c r="LN167" s="7"/>
      <c r="LO167" s="7"/>
      <c r="LP167" s="7"/>
      <c r="LQ167" s="7"/>
      <c r="LR167" s="7"/>
      <c r="LS167" s="7"/>
      <c r="LT167" s="7"/>
      <c r="LU167" s="7"/>
      <c r="LV167" s="7"/>
      <c r="LW167" s="7"/>
      <c r="LX167" s="7"/>
      <c r="LY167" s="7"/>
      <c r="LZ167" s="7"/>
      <c r="MA167" s="7"/>
      <c r="MB167" s="7"/>
      <c r="MC167" s="7"/>
      <c r="MD167" s="7"/>
      <c r="ME167" s="7"/>
      <c r="MF167" s="7"/>
      <c r="MG167" s="7"/>
      <c r="MH167" s="7"/>
      <c r="MI167" s="7"/>
      <c r="MJ167" s="7"/>
      <c r="MK167" s="7"/>
      <c r="ML167" s="7"/>
      <c r="MM167" s="7"/>
      <c r="MN167" s="7"/>
      <c r="MO167" s="7"/>
      <c r="MP167" s="7"/>
      <c r="MQ167" s="7"/>
      <c r="MR167" s="7"/>
      <c r="MS167" s="7"/>
      <c r="MT167" s="7"/>
      <c r="MU167" s="7"/>
      <c r="MV167" s="7"/>
      <c r="MW167" s="7"/>
      <c r="MX167" s="7"/>
      <c r="MY167" s="7"/>
      <c r="MZ167" s="7"/>
      <c r="NA167" s="7"/>
      <c r="NB167" s="7"/>
      <c r="NC167" s="7"/>
      <c r="ND167" s="7"/>
      <c r="NE167" s="7"/>
      <c r="NF167" s="7"/>
      <c r="NG167" s="7"/>
      <c r="NH167" s="7"/>
      <c r="NI167" s="7"/>
      <c r="NJ167" s="7"/>
      <c r="NK167" s="7"/>
      <c r="NL167" s="7"/>
      <c r="NM167" s="7"/>
      <c r="NN167" s="7"/>
      <c r="NO167" s="7"/>
      <c r="NP167" s="7"/>
      <c r="NQ167" s="7"/>
      <c r="NR167" s="7"/>
      <c r="NS167" s="7"/>
      <c r="NT167" s="7"/>
      <c r="NU167" s="7"/>
      <c r="NV167" s="7"/>
      <c r="NW167" s="7"/>
      <c r="NX167" s="7"/>
      <c r="NY167" s="7"/>
      <c r="NZ167" s="7"/>
      <c r="OA167" s="7"/>
      <c r="OB167" s="7"/>
      <c r="OC167" s="7"/>
      <c r="OD167" s="7"/>
      <c r="OE167" s="7"/>
      <c r="OF167" s="7"/>
      <c r="OG167" s="7"/>
      <c r="OH167" s="7"/>
      <c r="OI167" s="7"/>
      <c r="OJ167" s="7"/>
      <c r="OK167" s="7"/>
      <c r="OL167" s="7"/>
      <c r="OM167" s="7"/>
      <c r="ON167" s="7"/>
      <c r="OO167" s="7"/>
      <c r="OP167" s="7"/>
      <c r="OQ167" s="7"/>
      <c r="OR167" s="7"/>
      <c r="OS167" s="7"/>
      <c r="OT167" s="7"/>
      <c r="OU167" s="7"/>
      <c r="OV167" s="7"/>
      <c r="OW167" s="7"/>
      <c r="OX167" s="7"/>
      <c r="OY167" s="7"/>
      <c r="OZ167" s="7"/>
      <c r="PA167" s="7"/>
      <c r="PB167" s="7"/>
      <c r="PC167" s="7"/>
      <c r="PD167" s="7"/>
      <c r="PE167" s="7"/>
      <c r="PF167" s="7"/>
      <c r="PG167" s="7"/>
      <c r="PH167" s="7"/>
      <c r="PI167" s="7"/>
      <c r="PJ167" s="7"/>
      <c r="PK167" s="7"/>
      <c r="PL167" s="7"/>
      <c r="PM167" s="7"/>
      <c r="PN167" s="7"/>
      <c r="PO167" s="7"/>
      <c r="PP167" s="7"/>
      <c r="PQ167" s="7"/>
      <c r="PR167" s="7"/>
      <c r="PS167" s="7"/>
      <c r="PT167" s="7"/>
      <c r="PU167" s="7"/>
      <c r="PV167" s="7"/>
      <c r="PW167" s="7"/>
      <c r="PX167" s="7"/>
      <c r="PY167" s="7"/>
      <c r="PZ167" s="7"/>
      <c r="QA167" s="7"/>
      <c r="QB167" s="7"/>
      <c r="QC167" s="7"/>
      <c r="QD167" s="7"/>
      <c r="QE167" s="7"/>
      <c r="QF167" s="7"/>
      <c r="QG167" s="7"/>
      <c r="QH167" s="7"/>
      <c r="QI167" s="7"/>
      <c r="QJ167" s="7"/>
      <c r="QK167" s="7"/>
      <c r="QL167" s="7"/>
      <c r="QM167" s="7"/>
      <c r="QN167" s="7"/>
      <c r="QO167" s="7"/>
      <c r="QP167" s="7"/>
      <c r="QQ167" s="7"/>
      <c r="QR167" s="7"/>
      <c r="QS167" s="7"/>
      <c r="QT167" s="7"/>
      <c r="QU167" s="7"/>
      <c r="QV167" s="7"/>
      <c r="QW167" s="7"/>
      <c r="QX167" s="7"/>
      <c r="QY167" s="7"/>
      <c r="QZ167" s="7"/>
      <c r="RA167" s="7"/>
      <c r="RB167" s="7"/>
      <c r="RC167" s="7"/>
      <c r="RD167" s="7"/>
      <c r="RE167" s="7"/>
      <c r="RF167" s="7"/>
      <c r="RG167" s="7"/>
      <c r="RH167" s="7"/>
      <c r="RI167" s="7"/>
      <c r="RJ167" s="7"/>
      <c r="RK167" s="7"/>
      <c r="RL167" s="7"/>
      <c r="RM167" s="7"/>
      <c r="RN167" s="7"/>
      <c r="RO167" s="7"/>
      <c r="RP167" s="7"/>
      <c r="RQ167" s="7"/>
      <c r="RR167" s="7"/>
      <c r="RS167" s="7"/>
      <c r="RT167" s="7"/>
      <c r="RU167" s="7"/>
      <c r="RV167" s="7"/>
      <c r="RW167" s="7"/>
      <c r="RX167" s="7"/>
      <c r="RY167" s="7"/>
      <c r="RZ167" s="7"/>
      <c r="SA167" s="7"/>
      <c r="SB167" s="7"/>
      <c r="SC167" s="7"/>
      <c r="SD167" s="7"/>
      <c r="SE167" s="7"/>
      <c r="SF167" s="7"/>
      <c r="SG167" s="7"/>
      <c r="SH167" s="7"/>
      <c r="SI167" s="7"/>
      <c r="SJ167" s="7"/>
      <c r="SK167" s="7"/>
      <c r="SL167" s="7"/>
      <c r="SM167" s="7"/>
      <c r="SN167" s="7"/>
      <c r="SO167" s="7"/>
      <c r="SP167" s="7"/>
      <c r="SQ167" s="7"/>
      <c r="SR167" s="7"/>
      <c r="SS167" s="7"/>
      <c r="ST167" s="7"/>
      <c r="SU167" s="7"/>
      <c r="SV167" s="7"/>
      <c r="SW167" s="7"/>
      <c r="SX167" s="7"/>
      <c r="SY167" s="7"/>
      <c r="SZ167" s="7"/>
      <c r="TA167" s="7"/>
      <c r="TB167" s="7"/>
      <c r="TC167" s="7"/>
      <c r="TD167" s="7"/>
      <c r="TE167" s="7"/>
      <c r="TF167" s="7"/>
      <c r="TG167" s="7"/>
      <c r="TH167" s="7"/>
      <c r="TI167" s="7"/>
      <c r="TJ167" s="7"/>
      <c r="TK167" s="7"/>
      <c r="TL167" s="7"/>
      <c r="TM167" s="7"/>
      <c r="TN167" s="7"/>
      <c r="TO167" s="7"/>
      <c r="TP167" s="7"/>
      <c r="TQ167" s="7"/>
      <c r="TR167" s="7"/>
      <c r="TS167" s="7"/>
      <c r="TT167" s="7"/>
      <c r="TU167" s="7"/>
      <c r="TV167" s="7"/>
      <c r="TW167" s="7"/>
      <c r="TX167" s="7"/>
      <c r="TY167" s="7"/>
      <c r="TZ167" s="7"/>
      <c r="UA167" s="7"/>
      <c r="UB167" s="7"/>
      <c r="UC167" s="7"/>
      <c r="UD167" s="7"/>
      <c r="UE167" s="7"/>
      <c r="UF167" s="7"/>
      <c r="UG167" s="7"/>
      <c r="UH167" s="7"/>
      <c r="UI167" s="7"/>
      <c r="UJ167" s="7"/>
      <c r="UK167" s="7"/>
      <c r="UL167" s="7"/>
      <c r="UM167" s="7"/>
      <c r="UN167" s="7"/>
      <c r="UO167" s="7"/>
      <c r="UP167" s="7"/>
      <c r="UQ167" s="7"/>
      <c r="UR167" s="7"/>
      <c r="US167" s="7"/>
      <c r="UT167" s="7"/>
      <c r="UU167" s="7"/>
      <c r="UV167" s="7"/>
      <c r="UW167" s="7"/>
      <c r="UX167" s="7"/>
      <c r="UY167" s="7"/>
      <c r="UZ167" s="7"/>
      <c r="VA167" s="7"/>
      <c r="VB167" s="7"/>
      <c r="VC167" s="7"/>
      <c r="VD167" s="7"/>
      <c r="VE167" s="7"/>
      <c r="VF167" s="7"/>
      <c r="VG167" s="7"/>
      <c r="VH167" s="7"/>
      <c r="VI167" s="7"/>
      <c r="VJ167" s="7"/>
      <c r="VK167" s="7"/>
      <c r="VL167" s="7"/>
      <c r="VM167" s="7"/>
      <c r="VN167" s="7"/>
      <c r="VO167" s="7"/>
      <c r="VP167" s="7"/>
      <c r="VQ167" s="7"/>
      <c r="VR167" s="7"/>
      <c r="VS167" s="7"/>
      <c r="VT167" s="7"/>
      <c r="VU167" s="7"/>
      <c r="VV167" s="7"/>
      <c r="VW167" s="7"/>
      <c r="VX167" s="7"/>
      <c r="VY167" s="7"/>
      <c r="VZ167" s="7"/>
      <c r="WA167" s="7"/>
      <c r="WB167" s="7"/>
      <c r="WC167" s="7"/>
      <c r="WD167" s="7"/>
      <c r="WE167" s="7"/>
      <c r="WF167" s="7"/>
      <c r="WG167" s="7"/>
      <c r="WH167" s="7"/>
      <c r="WI167" s="7"/>
      <c r="WJ167" s="7"/>
      <c r="WK167" s="7"/>
      <c r="WL167" s="7"/>
      <c r="WM167" s="7"/>
      <c r="WN167" s="7"/>
      <c r="WO167" s="7"/>
      <c r="WP167" s="7"/>
      <c r="WQ167" s="7"/>
      <c r="WR167" s="7"/>
      <c r="WS167" s="7"/>
      <c r="WT167" s="7"/>
      <c r="WU167" s="7"/>
      <c r="WV167" s="7"/>
      <c r="WW167" s="7"/>
      <c r="WX167" s="7"/>
      <c r="WY167" s="7"/>
      <c r="WZ167" s="7"/>
      <c r="XA167" s="7"/>
      <c r="XB167" s="7"/>
      <c r="XC167" s="7"/>
      <c r="XD167" s="7"/>
      <c r="XE167" s="7"/>
      <c r="XF167" s="7"/>
      <c r="XG167" s="7"/>
      <c r="XH167" s="7"/>
      <c r="XI167" s="7"/>
      <c r="XJ167" s="7"/>
      <c r="XK167" s="7"/>
      <c r="XL167" s="7"/>
      <c r="XM167" s="7"/>
      <c r="XN167" s="7"/>
      <c r="XO167" s="7"/>
      <c r="XP167" s="7"/>
      <c r="XQ167" s="7"/>
      <c r="XR167" s="7"/>
      <c r="XS167" s="7"/>
      <c r="XT167" s="7"/>
      <c r="XU167" s="7"/>
      <c r="XV167" s="7"/>
      <c r="XW167" s="7"/>
      <c r="XX167" s="7"/>
      <c r="XY167" s="7"/>
      <c r="XZ167" s="7"/>
      <c r="YA167" s="7"/>
      <c r="YB167" s="7"/>
      <c r="YC167" s="7"/>
      <c r="YD167" s="7"/>
      <c r="YE167" s="7"/>
      <c r="YF167" s="7"/>
      <c r="YG167" s="7"/>
      <c r="YH167" s="7"/>
      <c r="YI167" s="7"/>
      <c r="YJ167" s="7"/>
      <c r="YK167" s="7"/>
      <c r="YL167" s="7"/>
      <c r="YM167" s="7"/>
      <c r="YN167" s="7"/>
      <c r="YO167" s="7"/>
      <c r="YP167" s="7"/>
      <c r="YQ167" s="7"/>
      <c r="YR167" s="7"/>
      <c r="YS167" s="7"/>
      <c r="YT167" s="7"/>
      <c r="YU167" s="7"/>
      <c r="YV167" s="7"/>
      <c r="YW167" s="7"/>
      <c r="YX167" s="7"/>
      <c r="YY167" s="7"/>
      <c r="YZ167" s="7"/>
      <c r="ZA167" s="7"/>
      <c r="ZB167" s="7"/>
      <c r="ZC167" s="7"/>
      <c r="ZD167" s="7"/>
      <c r="ZE167" s="7"/>
      <c r="ZF167" s="7"/>
      <c r="ZG167" s="7"/>
      <c r="ZH167" s="7"/>
      <c r="ZI167" s="7"/>
      <c r="ZJ167" s="7"/>
      <c r="ZK167" s="7"/>
      <c r="ZL167" s="7"/>
      <c r="ZM167" s="7"/>
      <c r="ZN167" s="7"/>
      <c r="ZO167" s="7"/>
      <c r="ZP167" s="7"/>
      <c r="ZQ167" s="7"/>
      <c r="ZR167" s="7"/>
      <c r="ZS167" s="7"/>
      <c r="ZT167" s="7"/>
      <c r="ZU167" s="7"/>
      <c r="ZV167" s="7"/>
      <c r="ZW167" s="7"/>
      <c r="ZX167" s="7"/>
      <c r="ZY167" s="7"/>
      <c r="ZZ167" s="7"/>
      <c r="AAA167" s="7"/>
      <c r="AAB167" s="7"/>
      <c r="AAC167" s="7"/>
      <c r="AAD167" s="7"/>
      <c r="AAE167" s="7"/>
      <c r="AAF167" s="7"/>
      <c r="AAG167" s="7"/>
      <c r="AAH167" s="7"/>
      <c r="AAI167" s="7"/>
      <c r="AAJ167" s="7"/>
      <c r="AAK167" s="7"/>
      <c r="AAL167" s="7"/>
      <c r="AAM167" s="7"/>
      <c r="AAN167" s="7"/>
      <c r="AAO167" s="7"/>
      <c r="AAP167" s="7"/>
      <c r="AAQ167" s="7"/>
      <c r="AAR167" s="7"/>
      <c r="AAS167" s="7"/>
      <c r="AAT167" s="7"/>
      <c r="AAU167" s="7"/>
      <c r="AAV167" s="7"/>
      <c r="AAW167" s="7"/>
      <c r="AAX167" s="7"/>
      <c r="AAY167" s="7"/>
      <c r="AAZ167" s="7"/>
      <c r="ABA167" s="7"/>
      <c r="ABB167" s="7"/>
      <c r="ABC167" s="7"/>
      <c r="ABD167" s="7"/>
      <c r="ABE167" s="7"/>
      <c r="ABF167" s="7"/>
      <c r="ABG167" s="7"/>
      <c r="ABH167" s="7"/>
      <c r="ABI167" s="7"/>
      <c r="ABJ167" s="7"/>
      <c r="ABK167" s="7"/>
      <c r="ABL167" s="7"/>
      <c r="ABM167" s="7"/>
      <c r="ABN167" s="7"/>
      <c r="ABO167" s="7"/>
      <c r="ABP167" s="7"/>
      <c r="ABQ167" s="7"/>
      <c r="ABR167" s="7"/>
      <c r="ABS167" s="7"/>
      <c r="ABT167" s="7"/>
      <c r="ABU167" s="7"/>
      <c r="ABV167" s="7"/>
      <c r="ABW167" s="7"/>
      <c r="ABX167" s="7"/>
      <c r="ABY167" s="7"/>
      <c r="ABZ167" s="7"/>
      <c r="ACA167" s="7"/>
      <c r="ACB167" s="7"/>
      <c r="ACC167" s="7"/>
      <c r="ACD167" s="7"/>
      <c r="ACE167" s="7"/>
      <c r="ACF167" s="7"/>
      <c r="ACG167" s="7"/>
      <c r="ACH167" s="7"/>
      <c r="ACI167" s="7"/>
      <c r="ACJ167" s="7"/>
      <c r="ACK167" s="7"/>
      <c r="ACL167" s="7"/>
      <c r="ACM167" s="7"/>
      <c r="ACN167" s="7"/>
      <c r="ACO167" s="7"/>
      <c r="ACP167" s="7"/>
      <c r="ACQ167" s="7"/>
      <c r="ACR167" s="7"/>
      <c r="ACS167" s="7"/>
      <c r="ACT167" s="7"/>
      <c r="ACU167" s="7"/>
      <c r="ACV167" s="7"/>
      <c r="ACW167" s="7"/>
      <c r="ACX167" s="7"/>
      <c r="ACY167" s="7"/>
      <c r="ACZ167" s="7"/>
      <c r="ADA167" s="7"/>
      <c r="ADB167" s="7"/>
      <c r="ADC167" s="7"/>
      <c r="ADD167" s="7"/>
      <c r="ADE167" s="7"/>
      <c r="ADF167" s="7"/>
      <c r="ADG167" s="7"/>
      <c r="ADH167" s="7"/>
      <c r="ADI167" s="7"/>
      <c r="ADJ167" s="7"/>
      <c r="ADK167" s="7"/>
      <c r="ADL167" s="7"/>
      <c r="ADM167" s="7"/>
      <c r="ADN167" s="7"/>
      <c r="ADO167" s="7"/>
      <c r="ADP167" s="7"/>
      <c r="ADQ167" s="7"/>
      <c r="ADR167" s="7"/>
      <c r="ADS167" s="7"/>
      <c r="ADT167" s="7"/>
      <c r="ADU167" s="7"/>
      <c r="ADV167" s="7"/>
      <c r="ADW167" s="7"/>
      <c r="ADX167" s="7"/>
      <c r="ADY167" s="7"/>
      <c r="ADZ167" s="7"/>
      <c r="AEA167" s="7"/>
      <c r="AEB167" s="7"/>
      <c r="AEC167" s="7"/>
      <c r="AED167" s="7"/>
      <c r="AEE167" s="7"/>
      <c r="AEF167" s="7"/>
      <c r="AEG167" s="7"/>
      <c r="AEH167" s="7"/>
      <c r="AEI167" s="7"/>
      <c r="AEJ167" s="7"/>
      <c r="AEK167" s="7"/>
      <c r="AEL167" s="7"/>
      <c r="AEM167" s="7"/>
      <c r="AEN167" s="7"/>
      <c r="AEO167" s="7"/>
      <c r="AEP167" s="7"/>
      <c r="AEQ167" s="7"/>
      <c r="AER167" s="7"/>
      <c r="AES167" s="7"/>
      <c r="AET167" s="7"/>
      <c r="AEU167" s="7"/>
      <c r="AEV167" s="7"/>
      <c r="AEW167" s="7"/>
      <c r="AEX167" s="7"/>
      <c r="AEY167" s="7"/>
      <c r="AEZ167" s="7"/>
      <c r="AFA167" s="7"/>
      <c r="AFB167" s="7"/>
      <c r="AFC167" s="7"/>
      <c r="AFD167" s="7"/>
      <c r="AFE167" s="7"/>
      <c r="AFF167" s="7"/>
      <c r="AFG167" s="7"/>
      <c r="AFH167" s="7"/>
      <c r="AFI167" s="7"/>
      <c r="AFJ167" s="7"/>
      <c r="AFK167" s="7"/>
      <c r="AFL167" s="7"/>
      <c r="AFM167" s="7"/>
      <c r="AFN167" s="7"/>
      <c r="AFO167" s="7"/>
      <c r="AFP167" s="7"/>
      <c r="AFQ167" s="7"/>
      <c r="AFR167" s="7"/>
      <c r="AFS167" s="7"/>
      <c r="AFT167" s="7"/>
      <c r="AFU167" s="7"/>
      <c r="AFV167" s="7"/>
      <c r="AFW167" s="7"/>
      <c r="AFX167" s="7"/>
      <c r="AFY167" s="7"/>
      <c r="AFZ167" s="7"/>
      <c r="AGA167" s="7"/>
      <c r="AGB167" s="7"/>
      <c r="AGC167" s="7"/>
      <c r="AGD167" s="7"/>
      <c r="AGE167" s="7"/>
      <c r="AGF167" s="7"/>
      <c r="AGG167" s="7"/>
      <c r="AGH167" s="7"/>
      <c r="AGI167" s="7"/>
      <c r="AGJ167" s="7"/>
      <c r="AGK167" s="7"/>
      <c r="AGL167" s="7"/>
      <c r="AGM167" s="7"/>
      <c r="AGN167" s="7"/>
      <c r="AGO167" s="7"/>
      <c r="AGP167" s="7"/>
      <c r="AGQ167" s="7"/>
      <c r="AGR167" s="7"/>
      <c r="AGS167" s="7"/>
      <c r="AGT167" s="7"/>
      <c r="AGU167" s="7"/>
      <c r="AGV167" s="7"/>
      <c r="AGW167" s="7"/>
      <c r="AGX167" s="7"/>
      <c r="AGY167" s="7"/>
      <c r="AGZ167" s="7"/>
      <c r="AHA167" s="7"/>
      <c r="AHB167" s="7"/>
      <c r="AHC167" s="7"/>
      <c r="AHD167" s="7"/>
      <c r="AHE167" s="7"/>
      <c r="AHF167" s="7"/>
      <c r="AHG167" s="7"/>
      <c r="AHH167" s="7"/>
      <c r="AHI167" s="7"/>
      <c r="AHJ167" s="7"/>
      <c r="AHK167" s="7"/>
      <c r="AHL167" s="7"/>
      <c r="AHM167" s="7"/>
      <c r="AHN167" s="7"/>
      <c r="AHO167" s="7"/>
      <c r="AHP167" s="7"/>
      <c r="AHQ167" s="7"/>
      <c r="AHR167" s="7"/>
      <c r="AHS167" s="7"/>
      <c r="AHT167" s="7"/>
      <c r="AHU167" s="7"/>
      <c r="AHV167" s="7"/>
      <c r="AHW167" s="7"/>
      <c r="AHX167" s="7"/>
      <c r="AHY167" s="7"/>
      <c r="AHZ167" s="7"/>
      <c r="AIA167" s="7"/>
      <c r="AIB167" s="7"/>
      <c r="AIC167" s="7"/>
      <c r="AID167" s="7"/>
      <c r="AIE167" s="7"/>
      <c r="AIF167" s="7"/>
      <c r="AIG167" s="7"/>
      <c r="AIH167" s="7"/>
      <c r="AII167" s="7"/>
      <c r="AIJ167" s="7"/>
      <c r="AIK167" s="7"/>
      <c r="AIL167" s="7"/>
      <c r="AIM167" s="7"/>
      <c r="AIN167" s="7"/>
      <c r="AIO167" s="7"/>
      <c r="AIP167" s="7"/>
      <c r="AIQ167" s="7"/>
      <c r="AIR167" s="7"/>
      <c r="AIS167" s="7"/>
      <c r="AIT167" s="7"/>
      <c r="AIU167" s="7"/>
      <c r="AIV167" s="7"/>
      <c r="AIW167" s="7"/>
      <c r="AIX167" s="7"/>
      <c r="AIY167" s="7"/>
      <c r="AIZ167" s="7"/>
      <c r="AJA167" s="7"/>
      <c r="AJB167" s="7"/>
      <c r="AJC167" s="7"/>
      <c r="AJD167" s="7"/>
      <c r="AJE167" s="7"/>
      <c r="AJF167" s="7"/>
      <c r="AJG167" s="7"/>
      <c r="AJH167" s="7"/>
      <c r="AJI167" s="7"/>
      <c r="AJJ167" s="7"/>
      <c r="AJK167" s="7"/>
      <c r="AJL167" s="7"/>
      <c r="AJM167" s="7"/>
      <c r="AJN167" s="7"/>
      <c r="AJO167" s="7"/>
      <c r="AJP167" s="7"/>
      <c r="AJQ167" s="7"/>
      <c r="AJR167" s="7"/>
      <c r="AJS167" s="7"/>
      <c r="AJT167" s="7"/>
      <c r="AJU167" s="7"/>
      <c r="AJV167" s="7"/>
      <c r="AJW167" s="7"/>
      <c r="AJX167" s="7"/>
      <c r="AJY167" s="7"/>
      <c r="AJZ167" s="7"/>
      <c r="AKA167" s="7"/>
      <c r="AKB167" s="7"/>
      <c r="AKC167" s="7"/>
      <c r="AKD167" s="7"/>
      <c r="AKE167" s="7"/>
      <c r="AKF167" s="7"/>
      <c r="AKG167" s="7"/>
      <c r="AKH167" s="7"/>
      <c r="AKI167" s="7"/>
      <c r="AKJ167" s="7"/>
      <c r="AKK167" s="7"/>
      <c r="AKL167" s="7"/>
      <c r="AKM167" s="7"/>
      <c r="AKN167" s="7"/>
      <c r="AKO167" s="7"/>
      <c r="AKP167" s="7"/>
      <c r="AKQ167" s="7"/>
      <c r="AKR167" s="7"/>
      <c r="AKS167" s="7"/>
      <c r="AKT167" s="7"/>
      <c r="AKU167" s="7"/>
      <c r="AKV167" s="7"/>
      <c r="AKW167" s="7"/>
      <c r="AKX167" s="7"/>
      <c r="AKY167" s="7"/>
      <c r="AKZ167" s="7"/>
      <c r="ALA167" s="7"/>
      <c r="ALB167" s="7"/>
      <c r="ALC167" s="7"/>
      <c r="ALD167" s="7"/>
      <c r="ALE167" s="7"/>
      <c r="ALF167" s="7"/>
      <c r="ALG167" s="7"/>
      <c r="ALH167" s="7"/>
      <c r="ALI167" s="7"/>
      <c r="ALJ167" s="7"/>
      <c r="ALK167" s="7"/>
      <c r="ALL167" s="7"/>
      <c r="ALM167" s="7"/>
      <c r="ALN167" s="7"/>
      <c r="ALO167" s="7"/>
      <c r="ALP167" s="7"/>
      <c r="ALQ167" s="7"/>
      <c r="ALR167" s="7"/>
      <c r="ALS167" s="7"/>
      <c r="ALT167" s="7"/>
      <c r="ALU167" s="7"/>
      <c r="ALV167" s="7"/>
      <c r="ALW167" s="7"/>
      <c r="ALX167" s="7"/>
      <c r="ALY167" s="7"/>
      <c r="ALZ167" s="7"/>
      <c r="AMA167" s="7"/>
      <c r="AMB167" s="7"/>
      <c r="AMC167" s="7"/>
      <c r="AMD167" s="7"/>
    </row>
    <row r="168" spans="1:1018" x14ac:dyDescent="0.25">
      <c r="A168" s="8" t="s">
        <v>118</v>
      </c>
      <c r="B168" s="4" t="s">
        <v>21</v>
      </c>
      <c r="C168" s="3">
        <v>0.97499999999999998</v>
      </c>
      <c r="D168" s="3">
        <v>1.2549999999999999</v>
      </c>
      <c r="E168" s="4" t="s">
        <v>235</v>
      </c>
      <c r="F168" s="3">
        <v>0.97499999999999998</v>
      </c>
      <c r="G168" s="21" t="s">
        <v>10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/>
      <c r="IY168" s="7"/>
      <c r="IZ168" s="7"/>
      <c r="JA168" s="7"/>
      <c r="JB168" s="7"/>
      <c r="JC168" s="7"/>
      <c r="JD168" s="7"/>
      <c r="JE168" s="7"/>
      <c r="JF168" s="7"/>
      <c r="JG168" s="7"/>
      <c r="JH168" s="7"/>
      <c r="JI168" s="7"/>
      <c r="JJ168" s="7"/>
      <c r="JK168" s="7"/>
      <c r="JL168" s="7"/>
      <c r="JM168" s="7"/>
      <c r="JN168" s="7"/>
      <c r="JO168" s="7"/>
      <c r="JP168" s="7"/>
      <c r="JQ168" s="7"/>
      <c r="JR168" s="7"/>
      <c r="JS168" s="7"/>
      <c r="JT168" s="7"/>
      <c r="JU168" s="7"/>
      <c r="JV168" s="7"/>
      <c r="JW168" s="7"/>
      <c r="JX168" s="7"/>
      <c r="JY168" s="7"/>
      <c r="JZ168" s="7"/>
      <c r="KA168" s="7"/>
      <c r="KB168" s="7"/>
      <c r="KC168" s="7"/>
      <c r="KD168" s="7"/>
      <c r="KE168" s="7"/>
      <c r="KF168" s="7"/>
      <c r="KG168" s="7"/>
      <c r="KH168" s="7"/>
      <c r="KI168" s="7"/>
      <c r="KJ168" s="7"/>
      <c r="KK168" s="7"/>
      <c r="KL168" s="7"/>
      <c r="KM168" s="7"/>
      <c r="KN168" s="7"/>
      <c r="KO168" s="7"/>
      <c r="KP168" s="7"/>
      <c r="KQ168" s="7"/>
      <c r="KR168" s="7"/>
      <c r="KS168" s="7"/>
      <c r="KT168" s="7"/>
      <c r="KU168" s="7"/>
      <c r="KV168" s="7"/>
      <c r="KW168" s="7"/>
      <c r="KX168" s="7"/>
      <c r="KY168" s="7"/>
      <c r="KZ168" s="7"/>
      <c r="LA168" s="7"/>
      <c r="LB168" s="7"/>
      <c r="LC168" s="7"/>
      <c r="LD168" s="7"/>
      <c r="LE168" s="7"/>
      <c r="LF168" s="7"/>
      <c r="LG168" s="7"/>
      <c r="LH168" s="7"/>
      <c r="LI168" s="7"/>
      <c r="LJ168" s="7"/>
      <c r="LK168" s="7"/>
      <c r="LL168" s="7"/>
      <c r="LM168" s="7"/>
      <c r="LN168" s="7"/>
      <c r="LO168" s="7"/>
      <c r="LP168" s="7"/>
      <c r="LQ168" s="7"/>
      <c r="LR168" s="7"/>
      <c r="LS168" s="7"/>
      <c r="LT168" s="7"/>
      <c r="LU168" s="7"/>
      <c r="LV168" s="7"/>
      <c r="LW168" s="7"/>
      <c r="LX168" s="7"/>
      <c r="LY168" s="7"/>
      <c r="LZ168" s="7"/>
      <c r="MA168" s="7"/>
      <c r="MB168" s="7"/>
      <c r="MC168" s="7"/>
      <c r="MD168" s="7"/>
      <c r="ME168" s="7"/>
      <c r="MF168" s="7"/>
      <c r="MG168" s="7"/>
      <c r="MH168" s="7"/>
      <c r="MI168" s="7"/>
      <c r="MJ168" s="7"/>
      <c r="MK168" s="7"/>
      <c r="ML168" s="7"/>
      <c r="MM168" s="7"/>
      <c r="MN168" s="7"/>
      <c r="MO168" s="7"/>
      <c r="MP168" s="7"/>
      <c r="MQ168" s="7"/>
      <c r="MR168" s="7"/>
      <c r="MS168" s="7"/>
      <c r="MT168" s="7"/>
      <c r="MU168" s="7"/>
      <c r="MV168" s="7"/>
      <c r="MW168" s="7"/>
      <c r="MX168" s="7"/>
      <c r="MY168" s="7"/>
      <c r="MZ168" s="7"/>
      <c r="NA168" s="7"/>
      <c r="NB168" s="7"/>
      <c r="NC168" s="7"/>
      <c r="ND168" s="7"/>
      <c r="NE168" s="7"/>
      <c r="NF168" s="7"/>
      <c r="NG168" s="7"/>
      <c r="NH168" s="7"/>
      <c r="NI168" s="7"/>
      <c r="NJ168" s="7"/>
      <c r="NK168" s="7"/>
      <c r="NL168" s="7"/>
      <c r="NM168" s="7"/>
      <c r="NN168" s="7"/>
      <c r="NO168" s="7"/>
      <c r="NP168" s="7"/>
      <c r="NQ168" s="7"/>
      <c r="NR168" s="7"/>
      <c r="NS168" s="7"/>
      <c r="NT168" s="7"/>
      <c r="NU168" s="7"/>
      <c r="NV168" s="7"/>
      <c r="NW168" s="7"/>
      <c r="NX168" s="7"/>
      <c r="NY168" s="7"/>
      <c r="NZ168" s="7"/>
      <c r="OA168" s="7"/>
      <c r="OB168" s="7"/>
      <c r="OC168" s="7"/>
      <c r="OD168" s="7"/>
      <c r="OE168" s="7"/>
      <c r="OF168" s="7"/>
      <c r="OG168" s="7"/>
      <c r="OH168" s="7"/>
      <c r="OI168" s="7"/>
      <c r="OJ168" s="7"/>
      <c r="OK168" s="7"/>
      <c r="OL168" s="7"/>
      <c r="OM168" s="7"/>
      <c r="ON168" s="7"/>
      <c r="OO168" s="7"/>
      <c r="OP168" s="7"/>
      <c r="OQ168" s="7"/>
      <c r="OR168" s="7"/>
      <c r="OS168" s="7"/>
      <c r="OT168" s="7"/>
      <c r="OU168" s="7"/>
      <c r="OV168" s="7"/>
      <c r="OW168" s="7"/>
      <c r="OX168" s="7"/>
      <c r="OY168" s="7"/>
      <c r="OZ168" s="7"/>
      <c r="PA168" s="7"/>
      <c r="PB168" s="7"/>
      <c r="PC168" s="7"/>
      <c r="PD168" s="7"/>
      <c r="PE168" s="7"/>
      <c r="PF168" s="7"/>
      <c r="PG168" s="7"/>
      <c r="PH168" s="7"/>
      <c r="PI168" s="7"/>
      <c r="PJ168" s="7"/>
      <c r="PK168" s="7"/>
      <c r="PL168" s="7"/>
      <c r="PM168" s="7"/>
      <c r="PN168" s="7"/>
      <c r="PO168" s="7"/>
      <c r="PP168" s="7"/>
      <c r="PQ168" s="7"/>
      <c r="PR168" s="7"/>
      <c r="PS168" s="7"/>
      <c r="PT168" s="7"/>
      <c r="PU168" s="7"/>
      <c r="PV168" s="7"/>
      <c r="PW168" s="7"/>
      <c r="PX168" s="7"/>
      <c r="PY168" s="7"/>
      <c r="PZ168" s="7"/>
      <c r="QA168" s="7"/>
      <c r="QB168" s="7"/>
      <c r="QC168" s="7"/>
      <c r="QD168" s="7"/>
      <c r="QE168" s="7"/>
      <c r="QF168" s="7"/>
      <c r="QG168" s="7"/>
      <c r="QH168" s="7"/>
      <c r="QI168" s="7"/>
      <c r="QJ168" s="7"/>
      <c r="QK168" s="7"/>
      <c r="QL168" s="7"/>
      <c r="QM168" s="7"/>
      <c r="QN168" s="7"/>
      <c r="QO168" s="7"/>
      <c r="QP168" s="7"/>
      <c r="QQ168" s="7"/>
      <c r="QR168" s="7"/>
      <c r="QS168" s="7"/>
      <c r="QT168" s="7"/>
      <c r="QU168" s="7"/>
      <c r="QV168" s="7"/>
      <c r="QW168" s="7"/>
      <c r="QX168" s="7"/>
      <c r="QY168" s="7"/>
      <c r="QZ168" s="7"/>
      <c r="RA168" s="7"/>
      <c r="RB168" s="7"/>
      <c r="RC168" s="7"/>
      <c r="RD168" s="7"/>
      <c r="RE168" s="7"/>
      <c r="RF168" s="7"/>
      <c r="RG168" s="7"/>
      <c r="RH168" s="7"/>
      <c r="RI168" s="7"/>
      <c r="RJ168" s="7"/>
      <c r="RK168" s="7"/>
      <c r="RL168" s="7"/>
      <c r="RM168" s="7"/>
      <c r="RN168" s="7"/>
      <c r="RO168" s="7"/>
      <c r="RP168" s="7"/>
      <c r="RQ168" s="7"/>
      <c r="RR168" s="7"/>
      <c r="RS168" s="7"/>
      <c r="RT168" s="7"/>
      <c r="RU168" s="7"/>
      <c r="RV168" s="7"/>
      <c r="RW168" s="7"/>
      <c r="RX168" s="7"/>
      <c r="RY168" s="7"/>
      <c r="RZ168" s="7"/>
      <c r="SA168" s="7"/>
      <c r="SB168" s="7"/>
      <c r="SC168" s="7"/>
      <c r="SD168" s="7"/>
      <c r="SE168" s="7"/>
      <c r="SF168" s="7"/>
      <c r="SG168" s="7"/>
      <c r="SH168" s="7"/>
      <c r="SI168" s="7"/>
      <c r="SJ168" s="7"/>
      <c r="SK168" s="7"/>
      <c r="SL168" s="7"/>
      <c r="SM168" s="7"/>
      <c r="SN168" s="7"/>
      <c r="SO168" s="7"/>
      <c r="SP168" s="7"/>
      <c r="SQ168" s="7"/>
      <c r="SR168" s="7"/>
      <c r="SS168" s="7"/>
      <c r="ST168" s="7"/>
      <c r="SU168" s="7"/>
      <c r="SV168" s="7"/>
      <c r="SW168" s="7"/>
      <c r="SX168" s="7"/>
      <c r="SY168" s="7"/>
      <c r="SZ168" s="7"/>
      <c r="TA168" s="7"/>
      <c r="TB168" s="7"/>
      <c r="TC168" s="7"/>
      <c r="TD168" s="7"/>
      <c r="TE168" s="7"/>
      <c r="TF168" s="7"/>
      <c r="TG168" s="7"/>
      <c r="TH168" s="7"/>
      <c r="TI168" s="7"/>
      <c r="TJ168" s="7"/>
      <c r="TK168" s="7"/>
      <c r="TL168" s="7"/>
      <c r="TM168" s="7"/>
      <c r="TN168" s="7"/>
      <c r="TO168" s="7"/>
      <c r="TP168" s="7"/>
      <c r="TQ168" s="7"/>
      <c r="TR168" s="7"/>
      <c r="TS168" s="7"/>
      <c r="TT168" s="7"/>
      <c r="TU168" s="7"/>
      <c r="TV168" s="7"/>
      <c r="TW168" s="7"/>
      <c r="TX168" s="7"/>
      <c r="TY168" s="7"/>
      <c r="TZ168" s="7"/>
      <c r="UA168" s="7"/>
      <c r="UB168" s="7"/>
      <c r="UC168" s="7"/>
      <c r="UD168" s="7"/>
      <c r="UE168" s="7"/>
      <c r="UF168" s="7"/>
      <c r="UG168" s="7"/>
      <c r="UH168" s="7"/>
      <c r="UI168" s="7"/>
      <c r="UJ168" s="7"/>
      <c r="UK168" s="7"/>
      <c r="UL168" s="7"/>
      <c r="UM168" s="7"/>
      <c r="UN168" s="7"/>
      <c r="UO168" s="7"/>
      <c r="UP168" s="7"/>
      <c r="UQ168" s="7"/>
      <c r="UR168" s="7"/>
      <c r="US168" s="7"/>
      <c r="UT168" s="7"/>
      <c r="UU168" s="7"/>
      <c r="UV168" s="7"/>
      <c r="UW168" s="7"/>
      <c r="UX168" s="7"/>
      <c r="UY168" s="7"/>
      <c r="UZ168" s="7"/>
      <c r="VA168" s="7"/>
      <c r="VB168" s="7"/>
      <c r="VC168" s="7"/>
      <c r="VD168" s="7"/>
      <c r="VE168" s="7"/>
      <c r="VF168" s="7"/>
      <c r="VG168" s="7"/>
      <c r="VH168" s="7"/>
      <c r="VI168" s="7"/>
      <c r="VJ168" s="7"/>
      <c r="VK168" s="7"/>
      <c r="VL168" s="7"/>
      <c r="VM168" s="7"/>
      <c r="VN168" s="7"/>
      <c r="VO168" s="7"/>
      <c r="VP168" s="7"/>
      <c r="VQ168" s="7"/>
      <c r="VR168" s="7"/>
      <c r="VS168" s="7"/>
      <c r="VT168" s="7"/>
      <c r="VU168" s="7"/>
      <c r="VV168" s="7"/>
      <c r="VW168" s="7"/>
      <c r="VX168" s="7"/>
      <c r="VY168" s="7"/>
      <c r="VZ168" s="7"/>
      <c r="WA168" s="7"/>
      <c r="WB168" s="7"/>
      <c r="WC168" s="7"/>
      <c r="WD168" s="7"/>
      <c r="WE168" s="7"/>
      <c r="WF168" s="7"/>
      <c r="WG168" s="7"/>
      <c r="WH168" s="7"/>
      <c r="WI168" s="7"/>
      <c r="WJ168" s="7"/>
      <c r="WK168" s="7"/>
      <c r="WL168" s="7"/>
      <c r="WM168" s="7"/>
      <c r="WN168" s="7"/>
      <c r="WO168" s="7"/>
      <c r="WP168" s="7"/>
      <c r="WQ168" s="7"/>
      <c r="WR168" s="7"/>
      <c r="WS168" s="7"/>
      <c r="WT168" s="7"/>
      <c r="WU168" s="7"/>
      <c r="WV168" s="7"/>
      <c r="WW168" s="7"/>
      <c r="WX168" s="7"/>
      <c r="WY168" s="7"/>
      <c r="WZ168" s="7"/>
      <c r="XA168" s="7"/>
      <c r="XB168" s="7"/>
      <c r="XC168" s="7"/>
      <c r="XD168" s="7"/>
      <c r="XE168" s="7"/>
      <c r="XF168" s="7"/>
      <c r="XG168" s="7"/>
      <c r="XH168" s="7"/>
      <c r="XI168" s="7"/>
      <c r="XJ168" s="7"/>
      <c r="XK168" s="7"/>
      <c r="XL168" s="7"/>
      <c r="XM168" s="7"/>
      <c r="XN168" s="7"/>
      <c r="XO168" s="7"/>
      <c r="XP168" s="7"/>
      <c r="XQ168" s="7"/>
      <c r="XR168" s="7"/>
      <c r="XS168" s="7"/>
      <c r="XT168" s="7"/>
      <c r="XU168" s="7"/>
      <c r="XV168" s="7"/>
      <c r="XW168" s="7"/>
      <c r="XX168" s="7"/>
      <c r="XY168" s="7"/>
      <c r="XZ168" s="7"/>
      <c r="YA168" s="7"/>
      <c r="YB168" s="7"/>
      <c r="YC168" s="7"/>
      <c r="YD168" s="7"/>
      <c r="YE168" s="7"/>
      <c r="YF168" s="7"/>
      <c r="YG168" s="7"/>
      <c r="YH168" s="7"/>
      <c r="YI168" s="7"/>
      <c r="YJ168" s="7"/>
      <c r="YK168" s="7"/>
      <c r="YL168" s="7"/>
      <c r="YM168" s="7"/>
      <c r="YN168" s="7"/>
      <c r="YO168" s="7"/>
      <c r="YP168" s="7"/>
      <c r="YQ168" s="7"/>
      <c r="YR168" s="7"/>
      <c r="YS168" s="7"/>
      <c r="YT168" s="7"/>
      <c r="YU168" s="7"/>
      <c r="YV168" s="7"/>
      <c r="YW168" s="7"/>
      <c r="YX168" s="7"/>
      <c r="YY168" s="7"/>
      <c r="YZ168" s="7"/>
      <c r="ZA168" s="7"/>
      <c r="ZB168" s="7"/>
      <c r="ZC168" s="7"/>
      <c r="ZD168" s="7"/>
      <c r="ZE168" s="7"/>
      <c r="ZF168" s="7"/>
      <c r="ZG168" s="7"/>
      <c r="ZH168" s="7"/>
      <c r="ZI168" s="7"/>
      <c r="ZJ168" s="7"/>
      <c r="ZK168" s="7"/>
      <c r="ZL168" s="7"/>
      <c r="ZM168" s="7"/>
      <c r="ZN168" s="7"/>
      <c r="ZO168" s="7"/>
      <c r="ZP168" s="7"/>
      <c r="ZQ168" s="7"/>
      <c r="ZR168" s="7"/>
      <c r="ZS168" s="7"/>
      <c r="ZT168" s="7"/>
      <c r="ZU168" s="7"/>
      <c r="ZV168" s="7"/>
      <c r="ZW168" s="7"/>
      <c r="ZX168" s="7"/>
      <c r="ZY168" s="7"/>
      <c r="ZZ168" s="7"/>
      <c r="AAA168" s="7"/>
      <c r="AAB168" s="7"/>
      <c r="AAC168" s="7"/>
      <c r="AAD168" s="7"/>
      <c r="AAE168" s="7"/>
      <c r="AAF168" s="7"/>
      <c r="AAG168" s="7"/>
      <c r="AAH168" s="7"/>
      <c r="AAI168" s="7"/>
      <c r="AAJ168" s="7"/>
      <c r="AAK168" s="7"/>
      <c r="AAL168" s="7"/>
      <c r="AAM168" s="7"/>
      <c r="AAN168" s="7"/>
      <c r="AAO168" s="7"/>
      <c r="AAP168" s="7"/>
      <c r="AAQ168" s="7"/>
      <c r="AAR168" s="7"/>
      <c r="AAS168" s="7"/>
      <c r="AAT168" s="7"/>
      <c r="AAU168" s="7"/>
      <c r="AAV168" s="7"/>
      <c r="AAW168" s="7"/>
      <c r="AAX168" s="7"/>
      <c r="AAY168" s="7"/>
      <c r="AAZ168" s="7"/>
      <c r="ABA168" s="7"/>
      <c r="ABB168" s="7"/>
      <c r="ABC168" s="7"/>
      <c r="ABD168" s="7"/>
      <c r="ABE168" s="7"/>
      <c r="ABF168" s="7"/>
      <c r="ABG168" s="7"/>
      <c r="ABH168" s="7"/>
      <c r="ABI168" s="7"/>
      <c r="ABJ168" s="7"/>
      <c r="ABK168" s="7"/>
      <c r="ABL168" s="7"/>
      <c r="ABM168" s="7"/>
      <c r="ABN168" s="7"/>
      <c r="ABO168" s="7"/>
      <c r="ABP168" s="7"/>
      <c r="ABQ168" s="7"/>
      <c r="ABR168" s="7"/>
      <c r="ABS168" s="7"/>
      <c r="ABT168" s="7"/>
      <c r="ABU168" s="7"/>
      <c r="ABV168" s="7"/>
      <c r="ABW168" s="7"/>
      <c r="ABX168" s="7"/>
      <c r="ABY168" s="7"/>
      <c r="ABZ168" s="7"/>
      <c r="ACA168" s="7"/>
      <c r="ACB168" s="7"/>
      <c r="ACC168" s="7"/>
      <c r="ACD168" s="7"/>
      <c r="ACE168" s="7"/>
      <c r="ACF168" s="7"/>
      <c r="ACG168" s="7"/>
      <c r="ACH168" s="7"/>
      <c r="ACI168" s="7"/>
      <c r="ACJ168" s="7"/>
      <c r="ACK168" s="7"/>
      <c r="ACL168" s="7"/>
      <c r="ACM168" s="7"/>
      <c r="ACN168" s="7"/>
      <c r="ACO168" s="7"/>
      <c r="ACP168" s="7"/>
      <c r="ACQ168" s="7"/>
      <c r="ACR168" s="7"/>
      <c r="ACS168" s="7"/>
      <c r="ACT168" s="7"/>
      <c r="ACU168" s="7"/>
      <c r="ACV168" s="7"/>
      <c r="ACW168" s="7"/>
      <c r="ACX168" s="7"/>
      <c r="ACY168" s="7"/>
      <c r="ACZ168" s="7"/>
      <c r="ADA168" s="7"/>
      <c r="ADB168" s="7"/>
      <c r="ADC168" s="7"/>
      <c r="ADD168" s="7"/>
      <c r="ADE168" s="7"/>
      <c r="ADF168" s="7"/>
      <c r="ADG168" s="7"/>
      <c r="ADH168" s="7"/>
      <c r="ADI168" s="7"/>
      <c r="ADJ168" s="7"/>
      <c r="ADK168" s="7"/>
      <c r="ADL168" s="7"/>
      <c r="ADM168" s="7"/>
      <c r="ADN168" s="7"/>
      <c r="ADO168" s="7"/>
      <c r="ADP168" s="7"/>
      <c r="ADQ168" s="7"/>
      <c r="ADR168" s="7"/>
      <c r="ADS168" s="7"/>
      <c r="ADT168" s="7"/>
      <c r="ADU168" s="7"/>
      <c r="ADV168" s="7"/>
      <c r="ADW168" s="7"/>
      <c r="ADX168" s="7"/>
      <c r="ADY168" s="7"/>
      <c r="ADZ168" s="7"/>
      <c r="AEA168" s="7"/>
      <c r="AEB168" s="7"/>
      <c r="AEC168" s="7"/>
      <c r="AED168" s="7"/>
      <c r="AEE168" s="7"/>
      <c r="AEF168" s="7"/>
      <c r="AEG168" s="7"/>
      <c r="AEH168" s="7"/>
      <c r="AEI168" s="7"/>
      <c r="AEJ168" s="7"/>
      <c r="AEK168" s="7"/>
      <c r="AEL168" s="7"/>
      <c r="AEM168" s="7"/>
      <c r="AEN168" s="7"/>
      <c r="AEO168" s="7"/>
      <c r="AEP168" s="7"/>
      <c r="AEQ168" s="7"/>
      <c r="AER168" s="7"/>
      <c r="AES168" s="7"/>
      <c r="AET168" s="7"/>
      <c r="AEU168" s="7"/>
      <c r="AEV168" s="7"/>
      <c r="AEW168" s="7"/>
      <c r="AEX168" s="7"/>
      <c r="AEY168" s="7"/>
      <c r="AEZ168" s="7"/>
      <c r="AFA168" s="7"/>
      <c r="AFB168" s="7"/>
      <c r="AFC168" s="7"/>
      <c r="AFD168" s="7"/>
      <c r="AFE168" s="7"/>
      <c r="AFF168" s="7"/>
      <c r="AFG168" s="7"/>
      <c r="AFH168" s="7"/>
      <c r="AFI168" s="7"/>
      <c r="AFJ168" s="7"/>
      <c r="AFK168" s="7"/>
      <c r="AFL168" s="7"/>
      <c r="AFM168" s="7"/>
      <c r="AFN168" s="7"/>
      <c r="AFO168" s="7"/>
      <c r="AFP168" s="7"/>
      <c r="AFQ168" s="7"/>
      <c r="AFR168" s="7"/>
      <c r="AFS168" s="7"/>
      <c r="AFT168" s="7"/>
      <c r="AFU168" s="7"/>
      <c r="AFV168" s="7"/>
      <c r="AFW168" s="7"/>
      <c r="AFX168" s="7"/>
      <c r="AFY168" s="7"/>
      <c r="AFZ168" s="7"/>
      <c r="AGA168" s="7"/>
      <c r="AGB168" s="7"/>
      <c r="AGC168" s="7"/>
      <c r="AGD168" s="7"/>
      <c r="AGE168" s="7"/>
      <c r="AGF168" s="7"/>
      <c r="AGG168" s="7"/>
      <c r="AGH168" s="7"/>
      <c r="AGI168" s="7"/>
      <c r="AGJ168" s="7"/>
      <c r="AGK168" s="7"/>
      <c r="AGL168" s="7"/>
      <c r="AGM168" s="7"/>
      <c r="AGN168" s="7"/>
      <c r="AGO168" s="7"/>
      <c r="AGP168" s="7"/>
      <c r="AGQ168" s="7"/>
      <c r="AGR168" s="7"/>
      <c r="AGS168" s="7"/>
      <c r="AGT168" s="7"/>
      <c r="AGU168" s="7"/>
      <c r="AGV168" s="7"/>
      <c r="AGW168" s="7"/>
      <c r="AGX168" s="7"/>
      <c r="AGY168" s="7"/>
      <c r="AGZ168" s="7"/>
      <c r="AHA168" s="7"/>
      <c r="AHB168" s="7"/>
      <c r="AHC168" s="7"/>
      <c r="AHD168" s="7"/>
      <c r="AHE168" s="7"/>
      <c r="AHF168" s="7"/>
      <c r="AHG168" s="7"/>
      <c r="AHH168" s="7"/>
      <c r="AHI168" s="7"/>
      <c r="AHJ168" s="7"/>
      <c r="AHK168" s="7"/>
      <c r="AHL168" s="7"/>
      <c r="AHM168" s="7"/>
      <c r="AHN168" s="7"/>
      <c r="AHO168" s="7"/>
      <c r="AHP168" s="7"/>
      <c r="AHQ168" s="7"/>
      <c r="AHR168" s="7"/>
      <c r="AHS168" s="7"/>
      <c r="AHT168" s="7"/>
      <c r="AHU168" s="7"/>
      <c r="AHV168" s="7"/>
      <c r="AHW168" s="7"/>
      <c r="AHX168" s="7"/>
      <c r="AHY168" s="7"/>
      <c r="AHZ168" s="7"/>
      <c r="AIA168" s="7"/>
      <c r="AIB168" s="7"/>
      <c r="AIC168" s="7"/>
      <c r="AID168" s="7"/>
      <c r="AIE168" s="7"/>
      <c r="AIF168" s="7"/>
      <c r="AIG168" s="7"/>
      <c r="AIH168" s="7"/>
      <c r="AII168" s="7"/>
      <c r="AIJ168" s="7"/>
      <c r="AIK168" s="7"/>
      <c r="AIL168" s="7"/>
      <c r="AIM168" s="7"/>
      <c r="AIN168" s="7"/>
      <c r="AIO168" s="7"/>
      <c r="AIP168" s="7"/>
      <c r="AIQ168" s="7"/>
      <c r="AIR168" s="7"/>
      <c r="AIS168" s="7"/>
      <c r="AIT168" s="7"/>
      <c r="AIU168" s="7"/>
      <c r="AIV168" s="7"/>
      <c r="AIW168" s="7"/>
      <c r="AIX168" s="7"/>
      <c r="AIY168" s="7"/>
      <c r="AIZ168" s="7"/>
      <c r="AJA168" s="7"/>
      <c r="AJB168" s="7"/>
      <c r="AJC168" s="7"/>
      <c r="AJD168" s="7"/>
      <c r="AJE168" s="7"/>
      <c r="AJF168" s="7"/>
      <c r="AJG168" s="7"/>
      <c r="AJH168" s="7"/>
      <c r="AJI168" s="7"/>
      <c r="AJJ168" s="7"/>
      <c r="AJK168" s="7"/>
      <c r="AJL168" s="7"/>
      <c r="AJM168" s="7"/>
      <c r="AJN168" s="7"/>
      <c r="AJO168" s="7"/>
      <c r="AJP168" s="7"/>
      <c r="AJQ168" s="7"/>
      <c r="AJR168" s="7"/>
      <c r="AJS168" s="7"/>
      <c r="AJT168" s="7"/>
      <c r="AJU168" s="7"/>
      <c r="AJV168" s="7"/>
      <c r="AJW168" s="7"/>
      <c r="AJX168" s="7"/>
      <c r="AJY168" s="7"/>
      <c r="AJZ168" s="7"/>
      <c r="AKA168" s="7"/>
      <c r="AKB168" s="7"/>
      <c r="AKC168" s="7"/>
      <c r="AKD168" s="7"/>
      <c r="AKE168" s="7"/>
      <c r="AKF168" s="7"/>
      <c r="AKG168" s="7"/>
      <c r="AKH168" s="7"/>
      <c r="AKI168" s="7"/>
      <c r="AKJ168" s="7"/>
      <c r="AKK168" s="7"/>
      <c r="AKL168" s="7"/>
      <c r="AKM168" s="7"/>
      <c r="AKN168" s="7"/>
      <c r="AKO168" s="7"/>
      <c r="AKP168" s="7"/>
      <c r="AKQ168" s="7"/>
      <c r="AKR168" s="7"/>
      <c r="AKS168" s="7"/>
      <c r="AKT168" s="7"/>
      <c r="AKU168" s="7"/>
      <c r="AKV168" s="7"/>
      <c r="AKW168" s="7"/>
      <c r="AKX168" s="7"/>
      <c r="AKY168" s="7"/>
      <c r="AKZ168" s="7"/>
      <c r="ALA168" s="7"/>
      <c r="ALB168" s="7"/>
      <c r="ALC168" s="7"/>
      <c r="ALD168" s="7"/>
      <c r="ALE168" s="7"/>
      <c r="ALF168" s="7"/>
      <c r="ALG168" s="7"/>
      <c r="ALH168" s="7"/>
      <c r="ALI168" s="7"/>
      <c r="ALJ168" s="7"/>
      <c r="ALK168" s="7"/>
      <c r="ALL168" s="7"/>
      <c r="ALM168" s="7"/>
      <c r="ALN168" s="7"/>
      <c r="ALO168" s="7"/>
      <c r="ALP168" s="7"/>
      <c r="ALQ168" s="7"/>
      <c r="ALR168" s="7"/>
      <c r="ALS168" s="7"/>
      <c r="ALT168" s="7"/>
      <c r="ALU168" s="7"/>
      <c r="ALV168" s="7"/>
      <c r="ALW168" s="7"/>
      <c r="ALX168" s="7"/>
      <c r="ALY168" s="7"/>
      <c r="ALZ168" s="7"/>
      <c r="AMA168" s="7"/>
      <c r="AMB168" s="7"/>
      <c r="AMC168" s="7"/>
      <c r="AMD168" s="7"/>
    </row>
    <row r="169" spans="1:1018" x14ac:dyDescent="0.25">
      <c r="A169" s="8" t="s">
        <v>118</v>
      </c>
      <c r="B169" s="4" t="s">
        <v>21</v>
      </c>
      <c r="C169" s="3">
        <v>0.98099999999999998</v>
      </c>
      <c r="D169" s="3">
        <v>1.238</v>
      </c>
      <c r="E169" s="4" t="s">
        <v>236</v>
      </c>
      <c r="F169" s="3">
        <v>1.012</v>
      </c>
      <c r="G169" s="21" t="s">
        <v>10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/>
      <c r="IY169" s="7"/>
      <c r="IZ169" s="7"/>
      <c r="JA169" s="7"/>
      <c r="JB169" s="7"/>
      <c r="JC169" s="7"/>
      <c r="JD169" s="7"/>
      <c r="JE169" s="7"/>
      <c r="JF169" s="7"/>
      <c r="JG169" s="7"/>
      <c r="JH169" s="7"/>
      <c r="JI169" s="7"/>
      <c r="JJ169" s="7"/>
      <c r="JK169" s="7"/>
      <c r="JL169" s="7"/>
      <c r="JM169" s="7"/>
      <c r="JN169" s="7"/>
      <c r="JO169" s="7"/>
      <c r="JP169" s="7"/>
      <c r="JQ169" s="7"/>
      <c r="JR169" s="7"/>
      <c r="JS169" s="7"/>
      <c r="JT169" s="7"/>
      <c r="JU169" s="7"/>
      <c r="JV169" s="7"/>
      <c r="JW169" s="7"/>
      <c r="JX169" s="7"/>
      <c r="JY169" s="7"/>
      <c r="JZ169" s="7"/>
      <c r="KA169" s="7"/>
      <c r="KB169" s="7"/>
      <c r="KC169" s="7"/>
      <c r="KD169" s="7"/>
      <c r="KE169" s="7"/>
      <c r="KF169" s="7"/>
      <c r="KG169" s="7"/>
      <c r="KH169" s="7"/>
      <c r="KI169" s="7"/>
      <c r="KJ169" s="7"/>
      <c r="KK169" s="7"/>
      <c r="KL169" s="7"/>
      <c r="KM169" s="7"/>
      <c r="KN169" s="7"/>
      <c r="KO169" s="7"/>
      <c r="KP169" s="7"/>
      <c r="KQ169" s="7"/>
      <c r="KR169" s="7"/>
      <c r="KS169" s="7"/>
      <c r="KT169" s="7"/>
      <c r="KU169" s="7"/>
      <c r="KV169" s="7"/>
      <c r="KW169" s="7"/>
      <c r="KX169" s="7"/>
      <c r="KY169" s="7"/>
      <c r="KZ169" s="7"/>
      <c r="LA169" s="7"/>
      <c r="LB169" s="7"/>
      <c r="LC169" s="7"/>
      <c r="LD169" s="7"/>
      <c r="LE169" s="7"/>
      <c r="LF169" s="7"/>
      <c r="LG169" s="7"/>
      <c r="LH169" s="7"/>
      <c r="LI169" s="7"/>
      <c r="LJ169" s="7"/>
      <c r="LK169" s="7"/>
      <c r="LL169" s="7"/>
      <c r="LM169" s="7"/>
      <c r="LN169" s="7"/>
      <c r="LO169" s="7"/>
      <c r="LP169" s="7"/>
      <c r="LQ169" s="7"/>
      <c r="LR169" s="7"/>
      <c r="LS169" s="7"/>
      <c r="LT169" s="7"/>
      <c r="LU169" s="7"/>
      <c r="LV169" s="7"/>
      <c r="LW169" s="7"/>
      <c r="LX169" s="7"/>
      <c r="LY169" s="7"/>
      <c r="LZ169" s="7"/>
      <c r="MA169" s="7"/>
      <c r="MB169" s="7"/>
      <c r="MC169" s="7"/>
      <c r="MD169" s="7"/>
      <c r="ME169" s="7"/>
      <c r="MF169" s="7"/>
      <c r="MG169" s="7"/>
      <c r="MH169" s="7"/>
      <c r="MI169" s="7"/>
      <c r="MJ169" s="7"/>
      <c r="MK169" s="7"/>
      <c r="ML169" s="7"/>
      <c r="MM169" s="7"/>
      <c r="MN169" s="7"/>
      <c r="MO169" s="7"/>
      <c r="MP169" s="7"/>
      <c r="MQ169" s="7"/>
      <c r="MR169" s="7"/>
      <c r="MS169" s="7"/>
      <c r="MT169" s="7"/>
      <c r="MU169" s="7"/>
      <c r="MV169" s="7"/>
      <c r="MW169" s="7"/>
      <c r="MX169" s="7"/>
      <c r="MY169" s="7"/>
      <c r="MZ169" s="7"/>
      <c r="NA169" s="7"/>
      <c r="NB169" s="7"/>
      <c r="NC169" s="7"/>
      <c r="ND169" s="7"/>
      <c r="NE169" s="7"/>
      <c r="NF169" s="7"/>
      <c r="NG169" s="7"/>
      <c r="NH169" s="7"/>
      <c r="NI169" s="7"/>
      <c r="NJ169" s="7"/>
      <c r="NK169" s="7"/>
      <c r="NL169" s="7"/>
      <c r="NM169" s="7"/>
      <c r="NN169" s="7"/>
      <c r="NO169" s="7"/>
      <c r="NP169" s="7"/>
      <c r="NQ169" s="7"/>
      <c r="NR169" s="7"/>
      <c r="NS169" s="7"/>
      <c r="NT169" s="7"/>
      <c r="NU169" s="7"/>
      <c r="NV169" s="7"/>
      <c r="NW169" s="7"/>
      <c r="NX169" s="7"/>
      <c r="NY169" s="7"/>
      <c r="NZ169" s="7"/>
      <c r="OA169" s="7"/>
      <c r="OB169" s="7"/>
      <c r="OC169" s="7"/>
      <c r="OD169" s="7"/>
      <c r="OE169" s="7"/>
      <c r="OF169" s="7"/>
      <c r="OG169" s="7"/>
      <c r="OH169" s="7"/>
      <c r="OI169" s="7"/>
      <c r="OJ169" s="7"/>
      <c r="OK169" s="7"/>
      <c r="OL169" s="7"/>
      <c r="OM169" s="7"/>
      <c r="ON169" s="7"/>
      <c r="OO169" s="7"/>
      <c r="OP169" s="7"/>
      <c r="OQ169" s="7"/>
      <c r="OR169" s="7"/>
      <c r="OS169" s="7"/>
      <c r="OT169" s="7"/>
      <c r="OU169" s="7"/>
      <c r="OV169" s="7"/>
      <c r="OW169" s="7"/>
      <c r="OX169" s="7"/>
      <c r="OY169" s="7"/>
      <c r="OZ169" s="7"/>
      <c r="PA169" s="7"/>
      <c r="PB169" s="7"/>
      <c r="PC169" s="7"/>
      <c r="PD169" s="7"/>
      <c r="PE169" s="7"/>
      <c r="PF169" s="7"/>
      <c r="PG169" s="7"/>
      <c r="PH169" s="7"/>
      <c r="PI169" s="7"/>
      <c r="PJ169" s="7"/>
      <c r="PK169" s="7"/>
      <c r="PL169" s="7"/>
      <c r="PM169" s="7"/>
      <c r="PN169" s="7"/>
      <c r="PO169" s="7"/>
      <c r="PP169" s="7"/>
      <c r="PQ169" s="7"/>
      <c r="PR169" s="7"/>
      <c r="PS169" s="7"/>
      <c r="PT169" s="7"/>
      <c r="PU169" s="7"/>
      <c r="PV169" s="7"/>
      <c r="PW169" s="7"/>
      <c r="PX169" s="7"/>
      <c r="PY169" s="7"/>
      <c r="PZ169" s="7"/>
      <c r="QA169" s="7"/>
      <c r="QB169" s="7"/>
      <c r="QC169" s="7"/>
      <c r="QD169" s="7"/>
      <c r="QE169" s="7"/>
      <c r="QF169" s="7"/>
      <c r="QG169" s="7"/>
      <c r="QH169" s="7"/>
      <c r="QI169" s="7"/>
      <c r="QJ169" s="7"/>
      <c r="QK169" s="7"/>
      <c r="QL169" s="7"/>
      <c r="QM169" s="7"/>
      <c r="QN169" s="7"/>
      <c r="QO169" s="7"/>
      <c r="QP169" s="7"/>
      <c r="QQ169" s="7"/>
      <c r="QR169" s="7"/>
      <c r="QS169" s="7"/>
      <c r="QT169" s="7"/>
      <c r="QU169" s="7"/>
      <c r="QV169" s="7"/>
      <c r="QW169" s="7"/>
      <c r="QX169" s="7"/>
      <c r="QY169" s="7"/>
      <c r="QZ169" s="7"/>
      <c r="RA169" s="7"/>
      <c r="RB169" s="7"/>
      <c r="RC169" s="7"/>
      <c r="RD169" s="7"/>
      <c r="RE169" s="7"/>
      <c r="RF169" s="7"/>
      <c r="RG169" s="7"/>
      <c r="RH169" s="7"/>
      <c r="RI169" s="7"/>
      <c r="RJ169" s="7"/>
      <c r="RK169" s="7"/>
      <c r="RL169" s="7"/>
      <c r="RM169" s="7"/>
      <c r="RN169" s="7"/>
      <c r="RO169" s="7"/>
      <c r="RP169" s="7"/>
      <c r="RQ169" s="7"/>
      <c r="RR169" s="7"/>
      <c r="RS169" s="7"/>
      <c r="RT169" s="7"/>
      <c r="RU169" s="7"/>
      <c r="RV169" s="7"/>
      <c r="RW169" s="7"/>
      <c r="RX169" s="7"/>
      <c r="RY169" s="7"/>
      <c r="RZ169" s="7"/>
      <c r="SA169" s="7"/>
      <c r="SB169" s="7"/>
      <c r="SC169" s="7"/>
      <c r="SD169" s="7"/>
      <c r="SE169" s="7"/>
      <c r="SF169" s="7"/>
      <c r="SG169" s="7"/>
      <c r="SH169" s="7"/>
      <c r="SI169" s="7"/>
      <c r="SJ169" s="7"/>
      <c r="SK169" s="7"/>
      <c r="SL169" s="7"/>
      <c r="SM169" s="7"/>
      <c r="SN169" s="7"/>
      <c r="SO169" s="7"/>
      <c r="SP169" s="7"/>
      <c r="SQ169" s="7"/>
      <c r="SR169" s="7"/>
      <c r="SS169" s="7"/>
      <c r="ST169" s="7"/>
      <c r="SU169" s="7"/>
      <c r="SV169" s="7"/>
      <c r="SW169" s="7"/>
      <c r="SX169" s="7"/>
      <c r="SY169" s="7"/>
      <c r="SZ169" s="7"/>
      <c r="TA169" s="7"/>
      <c r="TB169" s="7"/>
      <c r="TC169" s="7"/>
      <c r="TD169" s="7"/>
      <c r="TE169" s="7"/>
      <c r="TF169" s="7"/>
      <c r="TG169" s="7"/>
      <c r="TH169" s="7"/>
      <c r="TI169" s="7"/>
      <c r="TJ169" s="7"/>
      <c r="TK169" s="7"/>
      <c r="TL169" s="7"/>
      <c r="TM169" s="7"/>
      <c r="TN169" s="7"/>
      <c r="TO169" s="7"/>
      <c r="TP169" s="7"/>
      <c r="TQ169" s="7"/>
      <c r="TR169" s="7"/>
      <c r="TS169" s="7"/>
      <c r="TT169" s="7"/>
      <c r="TU169" s="7"/>
      <c r="TV169" s="7"/>
      <c r="TW169" s="7"/>
      <c r="TX169" s="7"/>
      <c r="TY169" s="7"/>
      <c r="TZ169" s="7"/>
      <c r="UA169" s="7"/>
      <c r="UB169" s="7"/>
      <c r="UC169" s="7"/>
      <c r="UD169" s="7"/>
      <c r="UE169" s="7"/>
      <c r="UF169" s="7"/>
      <c r="UG169" s="7"/>
      <c r="UH169" s="7"/>
      <c r="UI169" s="7"/>
      <c r="UJ169" s="7"/>
      <c r="UK169" s="7"/>
      <c r="UL169" s="7"/>
      <c r="UM169" s="7"/>
      <c r="UN169" s="7"/>
      <c r="UO169" s="7"/>
      <c r="UP169" s="7"/>
      <c r="UQ169" s="7"/>
      <c r="UR169" s="7"/>
      <c r="US169" s="7"/>
      <c r="UT169" s="7"/>
      <c r="UU169" s="7"/>
      <c r="UV169" s="7"/>
      <c r="UW169" s="7"/>
      <c r="UX169" s="7"/>
      <c r="UY169" s="7"/>
      <c r="UZ169" s="7"/>
      <c r="VA169" s="7"/>
      <c r="VB169" s="7"/>
      <c r="VC169" s="7"/>
      <c r="VD169" s="7"/>
      <c r="VE169" s="7"/>
      <c r="VF169" s="7"/>
      <c r="VG169" s="7"/>
      <c r="VH169" s="7"/>
      <c r="VI169" s="7"/>
      <c r="VJ169" s="7"/>
      <c r="VK169" s="7"/>
      <c r="VL169" s="7"/>
      <c r="VM169" s="7"/>
      <c r="VN169" s="7"/>
      <c r="VO169" s="7"/>
      <c r="VP169" s="7"/>
      <c r="VQ169" s="7"/>
      <c r="VR169" s="7"/>
      <c r="VS169" s="7"/>
      <c r="VT169" s="7"/>
      <c r="VU169" s="7"/>
      <c r="VV169" s="7"/>
      <c r="VW169" s="7"/>
      <c r="VX169" s="7"/>
      <c r="VY169" s="7"/>
      <c r="VZ169" s="7"/>
      <c r="WA169" s="7"/>
      <c r="WB169" s="7"/>
      <c r="WC169" s="7"/>
      <c r="WD169" s="7"/>
      <c r="WE169" s="7"/>
      <c r="WF169" s="7"/>
      <c r="WG169" s="7"/>
      <c r="WH169" s="7"/>
      <c r="WI169" s="7"/>
      <c r="WJ169" s="7"/>
      <c r="WK169" s="7"/>
      <c r="WL169" s="7"/>
      <c r="WM169" s="7"/>
      <c r="WN169" s="7"/>
      <c r="WO169" s="7"/>
      <c r="WP169" s="7"/>
      <c r="WQ169" s="7"/>
      <c r="WR169" s="7"/>
      <c r="WS169" s="7"/>
      <c r="WT169" s="7"/>
      <c r="WU169" s="7"/>
      <c r="WV169" s="7"/>
      <c r="WW169" s="7"/>
      <c r="WX169" s="7"/>
      <c r="WY169" s="7"/>
      <c r="WZ169" s="7"/>
      <c r="XA169" s="7"/>
      <c r="XB169" s="7"/>
      <c r="XC169" s="7"/>
      <c r="XD169" s="7"/>
      <c r="XE169" s="7"/>
      <c r="XF169" s="7"/>
      <c r="XG169" s="7"/>
      <c r="XH169" s="7"/>
      <c r="XI169" s="7"/>
      <c r="XJ169" s="7"/>
      <c r="XK169" s="7"/>
      <c r="XL169" s="7"/>
      <c r="XM169" s="7"/>
      <c r="XN169" s="7"/>
      <c r="XO169" s="7"/>
      <c r="XP169" s="7"/>
      <c r="XQ169" s="7"/>
      <c r="XR169" s="7"/>
      <c r="XS169" s="7"/>
      <c r="XT169" s="7"/>
      <c r="XU169" s="7"/>
      <c r="XV169" s="7"/>
      <c r="XW169" s="7"/>
      <c r="XX169" s="7"/>
      <c r="XY169" s="7"/>
      <c r="XZ169" s="7"/>
      <c r="YA169" s="7"/>
      <c r="YB169" s="7"/>
      <c r="YC169" s="7"/>
      <c r="YD169" s="7"/>
      <c r="YE169" s="7"/>
      <c r="YF169" s="7"/>
      <c r="YG169" s="7"/>
      <c r="YH169" s="7"/>
      <c r="YI169" s="7"/>
      <c r="YJ169" s="7"/>
      <c r="YK169" s="7"/>
      <c r="YL169" s="7"/>
      <c r="YM169" s="7"/>
      <c r="YN169" s="7"/>
      <c r="YO169" s="7"/>
      <c r="YP169" s="7"/>
      <c r="YQ169" s="7"/>
      <c r="YR169" s="7"/>
      <c r="YS169" s="7"/>
      <c r="YT169" s="7"/>
      <c r="YU169" s="7"/>
      <c r="YV169" s="7"/>
      <c r="YW169" s="7"/>
      <c r="YX169" s="7"/>
      <c r="YY169" s="7"/>
      <c r="YZ169" s="7"/>
      <c r="ZA169" s="7"/>
      <c r="ZB169" s="7"/>
      <c r="ZC169" s="7"/>
      <c r="ZD169" s="7"/>
      <c r="ZE169" s="7"/>
      <c r="ZF169" s="7"/>
      <c r="ZG169" s="7"/>
      <c r="ZH169" s="7"/>
      <c r="ZI169" s="7"/>
      <c r="ZJ169" s="7"/>
      <c r="ZK169" s="7"/>
      <c r="ZL169" s="7"/>
      <c r="ZM169" s="7"/>
      <c r="ZN169" s="7"/>
      <c r="ZO169" s="7"/>
      <c r="ZP169" s="7"/>
      <c r="ZQ169" s="7"/>
      <c r="ZR169" s="7"/>
      <c r="ZS169" s="7"/>
      <c r="ZT169" s="7"/>
      <c r="ZU169" s="7"/>
      <c r="ZV169" s="7"/>
      <c r="ZW169" s="7"/>
      <c r="ZX169" s="7"/>
      <c r="ZY169" s="7"/>
      <c r="ZZ169" s="7"/>
      <c r="AAA169" s="7"/>
      <c r="AAB169" s="7"/>
      <c r="AAC169" s="7"/>
      <c r="AAD169" s="7"/>
      <c r="AAE169" s="7"/>
      <c r="AAF169" s="7"/>
      <c r="AAG169" s="7"/>
      <c r="AAH169" s="7"/>
      <c r="AAI169" s="7"/>
      <c r="AAJ169" s="7"/>
      <c r="AAK169" s="7"/>
      <c r="AAL169" s="7"/>
      <c r="AAM169" s="7"/>
      <c r="AAN169" s="7"/>
      <c r="AAO169" s="7"/>
      <c r="AAP169" s="7"/>
      <c r="AAQ169" s="7"/>
      <c r="AAR169" s="7"/>
      <c r="AAS169" s="7"/>
      <c r="AAT169" s="7"/>
      <c r="AAU169" s="7"/>
      <c r="AAV169" s="7"/>
      <c r="AAW169" s="7"/>
      <c r="AAX169" s="7"/>
      <c r="AAY169" s="7"/>
      <c r="AAZ169" s="7"/>
      <c r="ABA169" s="7"/>
      <c r="ABB169" s="7"/>
      <c r="ABC169" s="7"/>
      <c r="ABD169" s="7"/>
      <c r="ABE169" s="7"/>
      <c r="ABF169" s="7"/>
      <c r="ABG169" s="7"/>
      <c r="ABH169" s="7"/>
      <c r="ABI169" s="7"/>
      <c r="ABJ169" s="7"/>
      <c r="ABK169" s="7"/>
      <c r="ABL169" s="7"/>
      <c r="ABM169" s="7"/>
      <c r="ABN169" s="7"/>
      <c r="ABO169" s="7"/>
      <c r="ABP169" s="7"/>
      <c r="ABQ169" s="7"/>
      <c r="ABR169" s="7"/>
      <c r="ABS169" s="7"/>
      <c r="ABT169" s="7"/>
      <c r="ABU169" s="7"/>
      <c r="ABV169" s="7"/>
      <c r="ABW169" s="7"/>
      <c r="ABX169" s="7"/>
      <c r="ABY169" s="7"/>
      <c r="ABZ169" s="7"/>
      <c r="ACA169" s="7"/>
      <c r="ACB169" s="7"/>
      <c r="ACC169" s="7"/>
      <c r="ACD169" s="7"/>
      <c r="ACE169" s="7"/>
      <c r="ACF169" s="7"/>
      <c r="ACG169" s="7"/>
      <c r="ACH169" s="7"/>
      <c r="ACI169" s="7"/>
      <c r="ACJ169" s="7"/>
      <c r="ACK169" s="7"/>
      <c r="ACL169" s="7"/>
      <c r="ACM169" s="7"/>
      <c r="ACN169" s="7"/>
      <c r="ACO169" s="7"/>
      <c r="ACP169" s="7"/>
      <c r="ACQ169" s="7"/>
      <c r="ACR169" s="7"/>
      <c r="ACS169" s="7"/>
      <c r="ACT169" s="7"/>
      <c r="ACU169" s="7"/>
      <c r="ACV169" s="7"/>
      <c r="ACW169" s="7"/>
      <c r="ACX169" s="7"/>
      <c r="ACY169" s="7"/>
      <c r="ACZ169" s="7"/>
      <c r="ADA169" s="7"/>
      <c r="ADB169" s="7"/>
      <c r="ADC169" s="7"/>
      <c r="ADD169" s="7"/>
      <c r="ADE169" s="7"/>
      <c r="ADF169" s="7"/>
      <c r="ADG169" s="7"/>
      <c r="ADH169" s="7"/>
      <c r="ADI169" s="7"/>
      <c r="ADJ169" s="7"/>
      <c r="ADK169" s="7"/>
      <c r="ADL169" s="7"/>
      <c r="ADM169" s="7"/>
      <c r="ADN169" s="7"/>
      <c r="ADO169" s="7"/>
      <c r="ADP169" s="7"/>
      <c r="ADQ169" s="7"/>
      <c r="ADR169" s="7"/>
      <c r="ADS169" s="7"/>
      <c r="ADT169" s="7"/>
      <c r="ADU169" s="7"/>
      <c r="ADV169" s="7"/>
      <c r="ADW169" s="7"/>
      <c r="ADX169" s="7"/>
      <c r="ADY169" s="7"/>
      <c r="ADZ169" s="7"/>
      <c r="AEA169" s="7"/>
      <c r="AEB169" s="7"/>
      <c r="AEC169" s="7"/>
      <c r="AED169" s="7"/>
      <c r="AEE169" s="7"/>
      <c r="AEF169" s="7"/>
      <c r="AEG169" s="7"/>
      <c r="AEH169" s="7"/>
      <c r="AEI169" s="7"/>
      <c r="AEJ169" s="7"/>
      <c r="AEK169" s="7"/>
      <c r="AEL169" s="7"/>
      <c r="AEM169" s="7"/>
      <c r="AEN169" s="7"/>
      <c r="AEO169" s="7"/>
      <c r="AEP169" s="7"/>
      <c r="AEQ169" s="7"/>
      <c r="AER169" s="7"/>
      <c r="AES169" s="7"/>
      <c r="AET169" s="7"/>
      <c r="AEU169" s="7"/>
      <c r="AEV169" s="7"/>
      <c r="AEW169" s="7"/>
      <c r="AEX169" s="7"/>
      <c r="AEY169" s="7"/>
      <c r="AEZ169" s="7"/>
      <c r="AFA169" s="7"/>
      <c r="AFB169" s="7"/>
      <c r="AFC169" s="7"/>
      <c r="AFD169" s="7"/>
      <c r="AFE169" s="7"/>
      <c r="AFF169" s="7"/>
      <c r="AFG169" s="7"/>
      <c r="AFH169" s="7"/>
      <c r="AFI169" s="7"/>
      <c r="AFJ169" s="7"/>
      <c r="AFK169" s="7"/>
      <c r="AFL169" s="7"/>
      <c r="AFM169" s="7"/>
      <c r="AFN169" s="7"/>
      <c r="AFO169" s="7"/>
      <c r="AFP169" s="7"/>
      <c r="AFQ169" s="7"/>
      <c r="AFR169" s="7"/>
      <c r="AFS169" s="7"/>
      <c r="AFT169" s="7"/>
      <c r="AFU169" s="7"/>
      <c r="AFV169" s="7"/>
      <c r="AFW169" s="7"/>
      <c r="AFX169" s="7"/>
      <c r="AFY169" s="7"/>
      <c r="AFZ169" s="7"/>
      <c r="AGA169" s="7"/>
      <c r="AGB169" s="7"/>
      <c r="AGC169" s="7"/>
      <c r="AGD169" s="7"/>
      <c r="AGE169" s="7"/>
      <c r="AGF169" s="7"/>
      <c r="AGG169" s="7"/>
      <c r="AGH169" s="7"/>
      <c r="AGI169" s="7"/>
      <c r="AGJ169" s="7"/>
      <c r="AGK169" s="7"/>
      <c r="AGL169" s="7"/>
      <c r="AGM169" s="7"/>
      <c r="AGN169" s="7"/>
      <c r="AGO169" s="7"/>
      <c r="AGP169" s="7"/>
      <c r="AGQ169" s="7"/>
      <c r="AGR169" s="7"/>
      <c r="AGS169" s="7"/>
      <c r="AGT169" s="7"/>
      <c r="AGU169" s="7"/>
      <c r="AGV169" s="7"/>
      <c r="AGW169" s="7"/>
      <c r="AGX169" s="7"/>
      <c r="AGY169" s="7"/>
      <c r="AGZ169" s="7"/>
      <c r="AHA169" s="7"/>
      <c r="AHB169" s="7"/>
      <c r="AHC169" s="7"/>
      <c r="AHD169" s="7"/>
      <c r="AHE169" s="7"/>
      <c r="AHF169" s="7"/>
      <c r="AHG169" s="7"/>
      <c r="AHH169" s="7"/>
      <c r="AHI169" s="7"/>
      <c r="AHJ169" s="7"/>
      <c r="AHK169" s="7"/>
      <c r="AHL169" s="7"/>
      <c r="AHM169" s="7"/>
      <c r="AHN169" s="7"/>
      <c r="AHO169" s="7"/>
      <c r="AHP169" s="7"/>
      <c r="AHQ169" s="7"/>
      <c r="AHR169" s="7"/>
      <c r="AHS169" s="7"/>
      <c r="AHT169" s="7"/>
      <c r="AHU169" s="7"/>
      <c r="AHV169" s="7"/>
      <c r="AHW169" s="7"/>
      <c r="AHX169" s="7"/>
      <c r="AHY169" s="7"/>
      <c r="AHZ169" s="7"/>
      <c r="AIA169" s="7"/>
      <c r="AIB169" s="7"/>
      <c r="AIC169" s="7"/>
      <c r="AID169" s="7"/>
      <c r="AIE169" s="7"/>
      <c r="AIF169" s="7"/>
      <c r="AIG169" s="7"/>
      <c r="AIH169" s="7"/>
      <c r="AII169" s="7"/>
      <c r="AIJ169" s="7"/>
      <c r="AIK169" s="7"/>
      <c r="AIL169" s="7"/>
      <c r="AIM169" s="7"/>
      <c r="AIN169" s="7"/>
      <c r="AIO169" s="7"/>
      <c r="AIP169" s="7"/>
      <c r="AIQ169" s="7"/>
      <c r="AIR169" s="7"/>
      <c r="AIS169" s="7"/>
      <c r="AIT169" s="7"/>
      <c r="AIU169" s="7"/>
      <c r="AIV169" s="7"/>
      <c r="AIW169" s="7"/>
      <c r="AIX169" s="7"/>
      <c r="AIY169" s="7"/>
      <c r="AIZ169" s="7"/>
      <c r="AJA169" s="7"/>
      <c r="AJB169" s="7"/>
      <c r="AJC169" s="7"/>
      <c r="AJD169" s="7"/>
      <c r="AJE169" s="7"/>
      <c r="AJF169" s="7"/>
      <c r="AJG169" s="7"/>
      <c r="AJH169" s="7"/>
      <c r="AJI169" s="7"/>
      <c r="AJJ169" s="7"/>
      <c r="AJK169" s="7"/>
      <c r="AJL169" s="7"/>
      <c r="AJM169" s="7"/>
      <c r="AJN169" s="7"/>
      <c r="AJO169" s="7"/>
      <c r="AJP169" s="7"/>
      <c r="AJQ169" s="7"/>
      <c r="AJR169" s="7"/>
      <c r="AJS169" s="7"/>
      <c r="AJT169" s="7"/>
      <c r="AJU169" s="7"/>
      <c r="AJV169" s="7"/>
      <c r="AJW169" s="7"/>
      <c r="AJX169" s="7"/>
      <c r="AJY169" s="7"/>
      <c r="AJZ169" s="7"/>
      <c r="AKA169" s="7"/>
      <c r="AKB169" s="7"/>
      <c r="AKC169" s="7"/>
      <c r="AKD169" s="7"/>
      <c r="AKE169" s="7"/>
      <c r="AKF169" s="7"/>
      <c r="AKG169" s="7"/>
      <c r="AKH169" s="7"/>
      <c r="AKI169" s="7"/>
      <c r="AKJ169" s="7"/>
      <c r="AKK169" s="7"/>
      <c r="AKL169" s="7"/>
      <c r="AKM169" s="7"/>
      <c r="AKN169" s="7"/>
      <c r="AKO169" s="7"/>
      <c r="AKP169" s="7"/>
      <c r="AKQ169" s="7"/>
      <c r="AKR169" s="7"/>
      <c r="AKS169" s="7"/>
      <c r="AKT169" s="7"/>
      <c r="AKU169" s="7"/>
      <c r="AKV169" s="7"/>
      <c r="AKW169" s="7"/>
      <c r="AKX169" s="7"/>
      <c r="AKY169" s="7"/>
      <c r="AKZ169" s="7"/>
      <c r="ALA169" s="7"/>
      <c r="ALB169" s="7"/>
      <c r="ALC169" s="7"/>
      <c r="ALD169" s="7"/>
      <c r="ALE169" s="7"/>
      <c r="ALF169" s="7"/>
      <c r="ALG169" s="7"/>
      <c r="ALH169" s="7"/>
      <c r="ALI169" s="7"/>
      <c r="ALJ169" s="7"/>
      <c r="ALK169" s="7"/>
      <c r="ALL169" s="7"/>
      <c r="ALM169" s="7"/>
      <c r="ALN169" s="7"/>
      <c r="ALO169" s="7"/>
      <c r="ALP169" s="7"/>
      <c r="ALQ169" s="7"/>
      <c r="ALR169" s="7"/>
      <c r="ALS169" s="7"/>
      <c r="ALT169" s="7"/>
      <c r="ALU169" s="7"/>
      <c r="ALV169" s="7"/>
      <c r="ALW169" s="7"/>
      <c r="ALX169" s="7"/>
      <c r="ALY169" s="7"/>
      <c r="ALZ169" s="7"/>
      <c r="AMA169" s="7"/>
      <c r="AMB169" s="7"/>
      <c r="AMC169" s="7"/>
      <c r="AMD169" s="7"/>
    </row>
    <row r="170" spans="1:1018" x14ac:dyDescent="0.25">
      <c r="A170" s="8" t="s">
        <v>119</v>
      </c>
      <c r="B170" s="4" t="s">
        <v>13</v>
      </c>
      <c r="C170" s="9">
        <v>0.29499999999999998</v>
      </c>
      <c r="D170" s="9">
        <v>0.42</v>
      </c>
      <c r="E170" s="5" t="s">
        <v>120</v>
      </c>
      <c r="F170" s="9">
        <f>1.114-0.45-0.37-0.032-0.005</f>
        <v>0.25700000000000012</v>
      </c>
      <c r="G170" s="21" t="s">
        <v>10</v>
      </c>
    </row>
    <row r="171" spans="1:1018" x14ac:dyDescent="0.25">
      <c r="A171" s="8" t="s">
        <v>119</v>
      </c>
      <c r="B171" s="5" t="s">
        <v>34</v>
      </c>
      <c r="C171" s="9">
        <v>0.36899999999999999</v>
      </c>
      <c r="D171" s="9">
        <v>0.64400000000000002</v>
      </c>
      <c r="E171" s="5" t="s">
        <v>161</v>
      </c>
      <c r="F171" s="9">
        <f>1.102-0.682-0.1</f>
        <v>0.32000000000000006</v>
      </c>
      <c r="G171" s="21" t="s">
        <v>10</v>
      </c>
    </row>
    <row r="172" spans="1:1018" x14ac:dyDescent="0.25">
      <c r="A172" s="8" t="s">
        <v>119</v>
      </c>
      <c r="B172" s="5" t="s">
        <v>13</v>
      </c>
      <c r="C172" s="9">
        <v>0.22800000000000001</v>
      </c>
      <c r="D172" s="9">
        <v>0.35299999999999998</v>
      </c>
      <c r="E172" s="5" t="s">
        <v>163</v>
      </c>
      <c r="F172" s="9">
        <f>1.128-0.94</f>
        <v>0.18799999999999994</v>
      </c>
      <c r="G172" s="21" t="s">
        <v>10</v>
      </c>
    </row>
    <row r="173" spans="1:1018" x14ac:dyDescent="0.25">
      <c r="A173" s="8" t="s">
        <v>122</v>
      </c>
      <c r="B173" s="4" t="s">
        <v>34</v>
      </c>
      <c r="C173" s="3">
        <v>0.248</v>
      </c>
      <c r="D173" s="3">
        <v>0.40799999999999997</v>
      </c>
      <c r="E173" s="2" t="s">
        <v>123</v>
      </c>
      <c r="F173" s="9">
        <f>1.21-0.5-0.13-0.294-0.095-0.04</f>
        <v>0.15099999999999997</v>
      </c>
      <c r="G173" s="21" t="s">
        <v>10</v>
      </c>
    </row>
    <row r="174" spans="1:1018" x14ac:dyDescent="0.25">
      <c r="A174" s="8" t="s">
        <v>122</v>
      </c>
      <c r="B174" s="4" t="s">
        <v>151</v>
      </c>
      <c r="C174" s="3">
        <v>1.86</v>
      </c>
      <c r="D174" s="3">
        <v>2.2799999999999998</v>
      </c>
      <c r="E174" s="2" t="s">
        <v>238</v>
      </c>
      <c r="F174" s="9">
        <v>1.216</v>
      </c>
      <c r="G174" s="21" t="s">
        <v>10</v>
      </c>
    </row>
    <row r="175" spans="1:1018" x14ac:dyDescent="0.25">
      <c r="A175" s="8" t="s">
        <v>122</v>
      </c>
      <c r="B175" s="5" t="s">
        <v>34</v>
      </c>
      <c r="C175" s="3">
        <v>0.34200000000000003</v>
      </c>
      <c r="D175" s="3">
        <v>0.502</v>
      </c>
      <c r="E175" s="4" t="s">
        <v>175</v>
      </c>
      <c r="F175" s="3">
        <f>1.536-0.5-0.59-0.24</f>
        <v>0.20600000000000007</v>
      </c>
      <c r="G175" s="21" t="s">
        <v>10</v>
      </c>
    </row>
    <row r="176" spans="1:1018" x14ac:dyDescent="0.25">
      <c r="A176" s="35" t="s">
        <v>124</v>
      </c>
      <c r="B176" s="5" t="s">
        <v>34</v>
      </c>
      <c r="C176" s="9">
        <v>0.22800000000000001</v>
      </c>
      <c r="D176" s="9">
        <v>0.49399999999999999</v>
      </c>
      <c r="E176" s="5" t="s">
        <v>125</v>
      </c>
      <c r="F176" s="9">
        <f>1.26-0.08-0.8-0.095-0.169</f>
        <v>0.11599999999999991</v>
      </c>
      <c r="G176" s="21" t="s">
        <v>10</v>
      </c>
    </row>
    <row r="177" spans="1:1018" x14ac:dyDescent="0.25">
      <c r="A177" s="35" t="s">
        <v>124</v>
      </c>
      <c r="B177" s="5" t="s">
        <v>21</v>
      </c>
      <c r="C177" s="9">
        <v>0.42299999999999999</v>
      </c>
      <c r="D177" s="9">
        <v>0.65300000000000002</v>
      </c>
      <c r="E177" s="5" t="s">
        <v>126</v>
      </c>
      <c r="F177" s="9">
        <f>1.431-0.533-0.3-0.392</f>
        <v>0.20600000000000007</v>
      </c>
      <c r="G177" s="21" t="s">
        <v>10</v>
      </c>
    </row>
    <row r="178" spans="1:1018" x14ac:dyDescent="0.25">
      <c r="A178" s="35" t="s">
        <v>124</v>
      </c>
      <c r="B178" s="5" t="s">
        <v>121</v>
      </c>
      <c r="C178" s="9">
        <v>0.81399999999999995</v>
      </c>
      <c r="D178" s="9">
        <v>1.5249999999999999</v>
      </c>
      <c r="E178" s="5" t="s">
        <v>230</v>
      </c>
      <c r="F178" s="9">
        <f>1.418-0.628-0.39</f>
        <v>0.39999999999999991</v>
      </c>
      <c r="G178" s="21" t="s">
        <v>10</v>
      </c>
    </row>
    <row r="179" spans="1:1018" x14ac:dyDescent="0.25">
      <c r="A179" s="35" t="s">
        <v>124</v>
      </c>
      <c r="B179" s="5" t="s">
        <v>237</v>
      </c>
      <c r="C179" s="9">
        <v>0.70899999999999996</v>
      </c>
      <c r="D179" s="9">
        <v>1.1739999999999999</v>
      </c>
      <c r="E179" s="5" t="s">
        <v>231</v>
      </c>
      <c r="F179" s="9">
        <f>1.41-1.057</f>
        <v>0.35299999999999998</v>
      </c>
      <c r="G179" s="21" t="s">
        <v>10</v>
      </c>
    </row>
    <row r="180" spans="1:1018" x14ac:dyDescent="0.25">
      <c r="A180" s="35" t="s">
        <v>127</v>
      </c>
      <c r="B180" s="4" t="s">
        <v>21</v>
      </c>
      <c r="C180" s="3">
        <v>0.34499999999999997</v>
      </c>
      <c r="D180" s="3">
        <v>0.57499999999999996</v>
      </c>
      <c r="E180" s="4" t="s">
        <v>174</v>
      </c>
      <c r="F180" s="3">
        <f>1.015-0.47-0.4</f>
        <v>0.14499999999999991</v>
      </c>
      <c r="G180" s="21" t="s">
        <v>10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  <c r="IW180" s="7"/>
      <c r="IX180" s="7"/>
      <c r="IY180" s="7"/>
      <c r="IZ180" s="7"/>
      <c r="JA180" s="7"/>
      <c r="JB180" s="7"/>
      <c r="JC180" s="7"/>
      <c r="JD180" s="7"/>
      <c r="JE180" s="7"/>
      <c r="JF180" s="7"/>
      <c r="JG180" s="7"/>
      <c r="JH180" s="7"/>
      <c r="JI180" s="7"/>
      <c r="JJ180" s="7"/>
      <c r="JK180" s="7"/>
      <c r="JL180" s="7"/>
      <c r="JM180" s="7"/>
      <c r="JN180" s="7"/>
      <c r="JO180" s="7"/>
      <c r="JP180" s="7"/>
      <c r="JQ180" s="7"/>
      <c r="JR180" s="7"/>
      <c r="JS180" s="7"/>
      <c r="JT180" s="7"/>
      <c r="JU180" s="7"/>
      <c r="JV180" s="7"/>
      <c r="JW180" s="7"/>
      <c r="JX180" s="7"/>
      <c r="JY180" s="7"/>
      <c r="JZ180" s="7"/>
      <c r="KA180" s="7"/>
      <c r="KB180" s="7"/>
      <c r="KC180" s="7"/>
      <c r="KD180" s="7"/>
      <c r="KE180" s="7"/>
      <c r="KF180" s="7"/>
      <c r="KG180" s="7"/>
      <c r="KH180" s="7"/>
      <c r="KI180" s="7"/>
      <c r="KJ180" s="7"/>
      <c r="KK180" s="7"/>
      <c r="KL180" s="7"/>
      <c r="KM180" s="7"/>
      <c r="KN180" s="7"/>
      <c r="KO180" s="7"/>
      <c r="KP180" s="7"/>
      <c r="KQ180" s="7"/>
      <c r="KR180" s="7"/>
      <c r="KS180" s="7"/>
      <c r="KT180" s="7"/>
      <c r="KU180" s="7"/>
      <c r="KV180" s="7"/>
      <c r="KW180" s="7"/>
      <c r="KX180" s="7"/>
      <c r="KY180" s="7"/>
      <c r="KZ180" s="7"/>
      <c r="LA180" s="7"/>
      <c r="LB180" s="7"/>
      <c r="LC180" s="7"/>
      <c r="LD180" s="7"/>
      <c r="LE180" s="7"/>
      <c r="LF180" s="7"/>
      <c r="LG180" s="7"/>
      <c r="LH180" s="7"/>
      <c r="LI180" s="7"/>
      <c r="LJ180" s="7"/>
      <c r="LK180" s="7"/>
      <c r="LL180" s="7"/>
      <c r="LM180" s="7"/>
      <c r="LN180" s="7"/>
      <c r="LO180" s="7"/>
      <c r="LP180" s="7"/>
      <c r="LQ180" s="7"/>
      <c r="LR180" s="7"/>
      <c r="LS180" s="7"/>
      <c r="LT180" s="7"/>
      <c r="LU180" s="7"/>
      <c r="LV180" s="7"/>
      <c r="LW180" s="7"/>
      <c r="LX180" s="7"/>
      <c r="LY180" s="7"/>
      <c r="LZ180" s="7"/>
      <c r="MA180" s="7"/>
      <c r="MB180" s="7"/>
      <c r="MC180" s="7"/>
      <c r="MD180" s="7"/>
      <c r="ME180" s="7"/>
      <c r="MF180" s="7"/>
      <c r="MG180" s="7"/>
      <c r="MH180" s="7"/>
      <c r="MI180" s="7"/>
      <c r="MJ180" s="7"/>
      <c r="MK180" s="7"/>
      <c r="ML180" s="7"/>
      <c r="MM180" s="7"/>
      <c r="MN180" s="7"/>
      <c r="MO180" s="7"/>
      <c r="MP180" s="7"/>
      <c r="MQ180" s="7"/>
      <c r="MR180" s="7"/>
      <c r="MS180" s="7"/>
      <c r="MT180" s="7"/>
      <c r="MU180" s="7"/>
      <c r="MV180" s="7"/>
      <c r="MW180" s="7"/>
      <c r="MX180" s="7"/>
      <c r="MY180" s="7"/>
      <c r="MZ180" s="7"/>
      <c r="NA180" s="7"/>
      <c r="NB180" s="7"/>
      <c r="NC180" s="7"/>
      <c r="ND180" s="7"/>
      <c r="NE180" s="7"/>
      <c r="NF180" s="7"/>
      <c r="NG180" s="7"/>
      <c r="NH180" s="7"/>
      <c r="NI180" s="7"/>
      <c r="NJ180" s="7"/>
      <c r="NK180" s="7"/>
      <c r="NL180" s="7"/>
      <c r="NM180" s="7"/>
      <c r="NN180" s="7"/>
      <c r="NO180" s="7"/>
      <c r="NP180" s="7"/>
      <c r="NQ180" s="7"/>
      <c r="NR180" s="7"/>
      <c r="NS180" s="7"/>
      <c r="NT180" s="7"/>
      <c r="NU180" s="7"/>
      <c r="NV180" s="7"/>
      <c r="NW180" s="7"/>
      <c r="NX180" s="7"/>
      <c r="NY180" s="7"/>
      <c r="NZ180" s="7"/>
      <c r="OA180" s="7"/>
      <c r="OB180" s="7"/>
      <c r="OC180" s="7"/>
      <c r="OD180" s="7"/>
      <c r="OE180" s="7"/>
      <c r="OF180" s="7"/>
      <c r="OG180" s="7"/>
      <c r="OH180" s="7"/>
      <c r="OI180" s="7"/>
      <c r="OJ180" s="7"/>
      <c r="OK180" s="7"/>
      <c r="OL180" s="7"/>
      <c r="OM180" s="7"/>
      <c r="ON180" s="7"/>
      <c r="OO180" s="7"/>
      <c r="OP180" s="7"/>
      <c r="OQ180" s="7"/>
      <c r="OR180" s="7"/>
      <c r="OS180" s="7"/>
      <c r="OT180" s="7"/>
      <c r="OU180" s="7"/>
      <c r="OV180" s="7"/>
      <c r="OW180" s="7"/>
      <c r="OX180" s="7"/>
      <c r="OY180" s="7"/>
      <c r="OZ180" s="7"/>
      <c r="PA180" s="7"/>
      <c r="PB180" s="7"/>
      <c r="PC180" s="7"/>
      <c r="PD180" s="7"/>
      <c r="PE180" s="7"/>
      <c r="PF180" s="7"/>
      <c r="PG180" s="7"/>
      <c r="PH180" s="7"/>
      <c r="PI180" s="7"/>
      <c r="PJ180" s="7"/>
      <c r="PK180" s="7"/>
      <c r="PL180" s="7"/>
      <c r="PM180" s="7"/>
      <c r="PN180" s="7"/>
      <c r="PO180" s="7"/>
      <c r="PP180" s="7"/>
      <c r="PQ180" s="7"/>
      <c r="PR180" s="7"/>
      <c r="PS180" s="7"/>
      <c r="PT180" s="7"/>
      <c r="PU180" s="7"/>
      <c r="PV180" s="7"/>
      <c r="PW180" s="7"/>
      <c r="PX180" s="7"/>
      <c r="PY180" s="7"/>
      <c r="PZ180" s="7"/>
      <c r="QA180" s="7"/>
      <c r="QB180" s="7"/>
      <c r="QC180" s="7"/>
      <c r="QD180" s="7"/>
      <c r="QE180" s="7"/>
      <c r="QF180" s="7"/>
      <c r="QG180" s="7"/>
      <c r="QH180" s="7"/>
      <c r="QI180" s="7"/>
      <c r="QJ180" s="7"/>
      <c r="QK180" s="7"/>
      <c r="QL180" s="7"/>
      <c r="QM180" s="7"/>
      <c r="QN180" s="7"/>
      <c r="QO180" s="7"/>
      <c r="QP180" s="7"/>
      <c r="QQ180" s="7"/>
      <c r="QR180" s="7"/>
      <c r="QS180" s="7"/>
      <c r="QT180" s="7"/>
      <c r="QU180" s="7"/>
      <c r="QV180" s="7"/>
      <c r="QW180" s="7"/>
      <c r="QX180" s="7"/>
      <c r="QY180" s="7"/>
      <c r="QZ180" s="7"/>
      <c r="RA180" s="7"/>
      <c r="RB180" s="7"/>
      <c r="RC180" s="7"/>
      <c r="RD180" s="7"/>
      <c r="RE180" s="7"/>
      <c r="RF180" s="7"/>
      <c r="RG180" s="7"/>
      <c r="RH180" s="7"/>
      <c r="RI180" s="7"/>
      <c r="RJ180" s="7"/>
      <c r="RK180" s="7"/>
      <c r="RL180" s="7"/>
      <c r="RM180" s="7"/>
      <c r="RN180" s="7"/>
      <c r="RO180" s="7"/>
      <c r="RP180" s="7"/>
      <c r="RQ180" s="7"/>
      <c r="RR180" s="7"/>
      <c r="RS180" s="7"/>
      <c r="RT180" s="7"/>
      <c r="RU180" s="7"/>
      <c r="RV180" s="7"/>
      <c r="RW180" s="7"/>
      <c r="RX180" s="7"/>
      <c r="RY180" s="7"/>
      <c r="RZ180" s="7"/>
      <c r="SA180" s="7"/>
      <c r="SB180" s="7"/>
      <c r="SC180" s="7"/>
      <c r="SD180" s="7"/>
      <c r="SE180" s="7"/>
      <c r="SF180" s="7"/>
      <c r="SG180" s="7"/>
      <c r="SH180" s="7"/>
      <c r="SI180" s="7"/>
      <c r="SJ180" s="7"/>
      <c r="SK180" s="7"/>
      <c r="SL180" s="7"/>
      <c r="SM180" s="7"/>
      <c r="SN180" s="7"/>
      <c r="SO180" s="7"/>
      <c r="SP180" s="7"/>
      <c r="SQ180" s="7"/>
      <c r="SR180" s="7"/>
      <c r="SS180" s="7"/>
      <c r="ST180" s="7"/>
      <c r="SU180" s="7"/>
      <c r="SV180" s="7"/>
      <c r="SW180" s="7"/>
      <c r="SX180" s="7"/>
      <c r="SY180" s="7"/>
      <c r="SZ180" s="7"/>
      <c r="TA180" s="7"/>
      <c r="TB180" s="7"/>
      <c r="TC180" s="7"/>
      <c r="TD180" s="7"/>
      <c r="TE180" s="7"/>
      <c r="TF180" s="7"/>
      <c r="TG180" s="7"/>
      <c r="TH180" s="7"/>
      <c r="TI180" s="7"/>
      <c r="TJ180" s="7"/>
      <c r="TK180" s="7"/>
      <c r="TL180" s="7"/>
      <c r="TM180" s="7"/>
      <c r="TN180" s="7"/>
      <c r="TO180" s="7"/>
      <c r="TP180" s="7"/>
      <c r="TQ180" s="7"/>
      <c r="TR180" s="7"/>
      <c r="TS180" s="7"/>
      <c r="TT180" s="7"/>
      <c r="TU180" s="7"/>
      <c r="TV180" s="7"/>
      <c r="TW180" s="7"/>
      <c r="TX180" s="7"/>
      <c r="TY180" s="7"/>
      <c r="TZ180" s="7"/>
      <c r="UA180" s="7"/>
      <c r="UB180" s="7"/>
      <c r="UC180" s="7"/>
      <c r="UD180" s="7"/>
      <c r="UE180" s="7"/>
      <c r="UF180" s="7"/>
      <c r="UG180" s="7"/>
      <c r="UH180" s="7"/>
      <c r="UI180" s="7"/>
      <c r="UJ180" s="7"/>
      <c r="UK180" s="7"/>
      <c r="UL180" s="7"/>
      <c r="UM180" s="7"/>
      <c r="UN180" s="7"/>
      <c r="UO180" s="7"/>
      <c r="UP180" s="7"/>
      <c r="UQ180" s="7"/>
      <c r="UR180" s="7"/>
      <c r="US180" s="7"/>
      <c r="UT180" s="7"/>
      <c r="UU180" s="7"/>
      <c r="UV180" s="7"/>
      <c r="UW180" s="7"/>
      <c r="UX180" s="7"/>
      <c r="UY180" s="7"/>
      <c r="UZ180" s="7"/>
      <c r="VA180" s="7"/>
      <c r="VB180" s="7"/>
      <c r="VC180" s="7"/>
      <c r="VD180" s="7"/>
      <c r="VE180" s="7"/>
      <c r="VF180" s="7"/>
      <c r="VG180" s="7"/>
      <c r="VH180" s="7"/>
      <c r="VI180" s="7"/>
      <c r="VJ180" s="7"/>
      <c r="VK180" s="7"/>
      <c r="VL180" s="7"/>
      <c r="VM180" s="7"/>
      <c r="VN180" s="7"/>
      <c r="VO180" s="7"/>
      <c r="VP180" s="7"/>
      <c r="VQ180" s="7"/>
      <c r="VR180" s="7"/>
      <c r="VS180" s="7"/>
      <c r="VT180" s="7"/>
      <c r="VU180" s="7"/>
      <c r="VV180" s="7"/>
      <c r="VW180" s="7"/>
      <c r="VX180" s="7"/>
      <c r="VY180" s="7"/>
      <c r="VZ180" s="7"/>
      <c r="WA180" s="7"/>
      <c r="WB180" s="7"/>
      <c r="WC180" s="7"/>
      <c r="WD180" s="7"/>
      <c r="WE180" s="7"/>
      <c r="WF180" s="7"/>
      <c r="WG180" s="7"/>
      <c r="WH180" s="7"/>
      <c r="WI180" s="7"/>
      <c r="WJ180" s="7"/>
      <c r="WK180" s="7"/>
      <c r="WL180" s="7"/>
      <c r="WM180" s="7"/>
      <c r="WN180" s="7"/>
      <c r="WO180" s="7"/>
      <c r="WP180" s="7"/>
      <c r="WQ180" s="7"/>
      <c r="WR180" s="7"/>
      <c r="WS180" s="7"/>
      <c r="WT180" s="7"/>
      <c r="WU180" s="7"/>
      <c r="WV180" s="7"/>
      <c r="WW180" s="7"/>
      <c r="WX180" s="7"/>
      <c r="WY180" s="7"/>
      <c r="WZ180" s="7"/>
      <c r="XA180" s="7"/>
      <c r="XB180" s="7"/>
      <c r="XC180" s="7"/>
      <c r="XD180" s="7"/>
      <c r="XE180" s="7"/>
      <c r="XF180" s="7"/>
      <c r="XG180" s="7"/>
      <c r="XH180" s="7"/>
      <c r="XI180" s="7"/>
      <c r="XJ180" s="7"/>
      <c r="XK180" s="7"/>
      <c r="XL180" s="7"/>
      <c r="XM180" s="7"/>
      <c r="XN180" s="7"/>
      <c r="XO180" s="7"/>
      <c r="XP180" s="7"/>
      <c r="XQ180" s="7"/>
      <c r="XR180" s="7"/>
      <c r="XS180" s="7"/>
      <c r="XT180" s="7"/>
      <c r="XU180" s="7"/>
      <c r="XV180" s="7"/>
      <c r="XW180" s="7"/>
      <c r="XX180" s="7"/>
      <c r="XY180" s="7"/>
      <c r="XZ180" s="7"/>
      <c r="YA180" s="7"/>
      <c r="YB180" s="7"/>
      <c r="YC180" s="7"/>
      <c r="YD180" s="7"/>
      <c r="YE180" s="7"/>
      <c r="YF180" s="7"/>
      <c r="YG180" s="7"/>
      <c r="YH180" s="7"/>
      <c r="YI180" s="7"/>
      <c r="YJ180" s="7"/>
      <c r="YK180" s="7"/>
      <c r="YL180" s="7"/>
      <c r="YM180" s="7"/>
      <c r="YN180" s="7"/>
      <c r="YO180" s="7"/>
      <c r="YP180" s="7"/>
      <c r="YQ180" s="7"/>
      <c r="YR180" s="7"/>
      <c r="YS180" s="7"/>
      <c r="YT180" s="7"/>
      <c r="YU180" s="7"/>
      <c r="YV180" s="7"/>
      <c r="YW180" s="7"/>
      <c r="YX180" s="7"/>
      <c r="YY180" s="7"/>
      <c r="YZ180" s="7"/>
      <c r="ZA180" s="7"/>
      <c r="ZB180" s="7"/>
      <c r="ZC180" s="7"/>
      <c r="ZD180" s="7"/>
      <c r="ZE180" s="7"/>
      <c r="ZF180" s="7"/>
      <c r="ZG180" s="7"/>
      <c r="ZH180" s="7"/>
      <c r="ZI180" s="7"/>
      <c r="ZJ180" s="7"/>
      <c r="ZK180" s="7"/>
      <c r="ZL180" s="7"/>
      <c r="ZM180" s="7"/>
      <c r="ZN180" s="7"/>
      <c r="ZO180" s="7"/>
      <c r="ZP180" s="7"/>
      <c r="ZQ180" s="7"/>
      <c r="ZR180" s="7"/>
      <c r="ZS180" s="7"/>
      <c r="ZT180" s="7"/>
      <c r="ZU180" s="7"/>
      <c r="ZV180" s="7"/>
      <c r="ZW180" s="7"/>
      <c r="ZX180" s="7"/>
      <c r="ZY180" s="7"/>
      <c r="ZZ180" s="7"/>
      <c r="AAA180" s="7"/>
      <c r="AAB180" s="7"/>
      <c r="AAC180" s="7"/>
      <c r="AAD180" s="7"/>
      <c r="AAE180" s="7"/>
      <c r="AAF180" s="7"/>
      <c r="AAG180" s="7"/>
      <c r="AAH180" s="7"/>
      <c r="AAI180" s="7"/>
      <c r="AAJ180" s="7"/>
      <c r="AAK180" s="7"/>
      <c r="AAL180" s="7"/>
      <c r="AAM180" s="7"/>
      <c r="AAN180" s="7"/>
      <c r="AAO180" s="7"/>
      <c r="AAP180" s="7"/>
      <c r="AAQ180" s="7"/>
      <c r="AAR180" s="7"/>
      <c r="AAS180" s="7"/>
      <c r="AAT180" s="7"/>
      <c r="AAU180" s="7"/>
      <c r="AAV180" s="7"/>
      <c r="AAW180" s="7"/>
      <c r="AAX180" s="7"/>
      <c r="AAY180" s="7"/>
      <c r="AAZ180" s="7"/>
      <c r="ABA180" s="7"/>
      <c r="ABB180" s="7"/>
      <c r="ABC180" s="7"/>
      <c r="ABD180" s="7"/>
      <c r="ABE180" s="7"/>
      <c r="ABF180" s="7"/>
      <c r="ABG180" s="7"/>
      <c r="ABH180" s="7"/>
      <c r="ABI180" s="7"/>
      <c r="ABJ180" s="7"/>
      <c r="ABK180" s="7"/>
      <c r="ABL180" s="7"/>
      <c r="ABM180" s="7"/>
      <c r="ABN180" s="7"/>
      <c r="ABO180" s="7"/>
      <c r="ABP180" s="7"/>
      <c r="ABQ180" s="7"/>
      <c r="ABR180" s="7"/>
      <c r="ABS180" s="7"/>
      <c r="ABT180" s="7"/>
      <c r="ABU180" s="7"/>
      <c r="ABV180" s="7"/>
      <c r="ABW180" s="7"/>
      <c r="ABX180" s="7"/>
      <c r="ABY180" s="7"/>
      <c r="ABZ180" s="7"/>
      <c r="ACA180" s="7"/>
      <c r="ACB180" s="7"/>
      <c r="ACC180" s="7"/>
      <c r="ACD180" s="7"/>
      <c r="ACE180" s="7"/>
      <c r="ACF180" s="7"/>
      <c r="ACG180" s="7"/>
      <c r="ACH180" s="7"/>
      <c r="ACI180" s="7"/>
      <c r="ACJ180" s="7"/>
      <c r="ACK180" s="7"/>
      <c r="ACL180" s="7"/>
      <c r="ACM180" s="7"/>
      <c r="ACN180" s="7"/>
      <c r="ACO180" s="7"/>
      <c r="ACP180" s="7"/>
      <c r="ACQ180" s="7"/>
      <c r="ACR180" s="7"/>
      <c r="ACS180" s="7"/>
      <c r="ACT180" s="7"/>
      <c r="ACU180" s="7"/>
      <c r="ACV180" s="7"/>
      <c r="ACW180" s="7"/>
      <c r="ACX180" s="7"/>
      <c r="ACY180" s="7"/>
      <c r="ACZ180" s="7"/>
      <c r="ADA180" s="7"/>
      <c r="ADB180" s="7"/>
      <c r="ADC180" s="7"/>
      <c r="ADD180" s="7"/>
      <c r="ADE180" s="7"/>
      <c r="ADF180" s="7"/>
      <c r="ADG180" s="7"/>
      <c r="ADH180" s="7"/>
      <c r="ADI180" s="7"/>
      <c r="ADJ180" s="7"/>
      <c r="ADK180" s="7"/>
      <c r="ADL180" s="7"/>
      <c r="ADM180" s="7"/>
      <c r="ADN180" s="7"/>
      <c r="ADO180" s="7"/>
      <c r="ADP180" s="7"/>
      <c r="ADQ180" s="7"/>
      <c r="ADR180" s="7"/>
      <c r="ADS180" s="7"/>
      <c r="ADT180" s="7"/>
      <c r="ADU180" s="7"/>
      <c r="ADV180" s="7"/>
      <c r="ADW180" s="7"/>
      <c r="ADX180" s="7"/>
      <c r="ADY180" s="7"/>
      <c r="ADZ180" s="7"/>
      <c r="AEA180" s="7"/>
      <c r="AEB180" s="7"/>
      <c r="AEC180" s="7"/>
      <c r="AED180" s="7"/>
      <c r="AEE180" s="7"/>
      <c r="AEF180" s="7"/>
      <c r="AEG180" s="7"/>
      <c r="AEH180" s="7"/>
      <c r="AEI180" s="7"/>
      <c r="AEJ180" s="7"/>
      <c r="AEK180" s="7"/>
      <c r="AEL180" s="7"/>
      <c r="AEM180" s="7"/>
      <c r="AEN180" s="7"/>
      <c r="AEO180" s="7"/>
      <c r="AEP180" s="7"/>
      <c r="AEQ180" s="7"/>
      <c r="AER180" s="7"/>
      <c r="AES180" s="7"/>
      <c r="AET180" s="7"/>
      <c r="AEU180" s="7"/>
      <c r="AEV180" s="7"/>
      <c r="AEW180" s="7"/>
      <c r="AEX180" s="7"/>
      <c r="AEY180" s="7"/>
      <c r="AEZ180" s="7"/>
      <c r="AFA180" s="7"/>
      <c r="AFB180" s="7"/>
      <c r="AFC180" s="7"/>
      <c r="AFD180" s="7"/>
      <c r="AFE180" s="7"/>
      <c r="AFF180" s="7"/>
      <c r="AFG180" s="7"/>
      <c r="AFH180" s="7"/>
      <c r="AFI180" s="7"/>
      <c r="AFJ180" s="7"/>
      <c r="AFK180" s="7"/>
      <c r="AFL180" s="7"/>
      <c r="AFM180" s="7"/>
      <c r="AFN180" s="7"/>
      <c r="AFO180" s="7"/>
      <c r="AFP180" s="7"/>
      <c r="AFQ180" s="7"/>
      <c r="AFR180" s="7"/>
      <c r="AFS180" s="7"/>
      <c r="AFT180" s="7"/>
      <c r="AFU180" s="7"/>
      <c r="AFV180" s="7"/>
      <c r="AFW180" s="7"/>
      <c r="AFX180" s="7"/>
      <c r="AFY180" s="7"/>
      <c r="AFZ180" s="7"/>
      <c r="AGA180" s="7"/>
      <c r="AGB180" s="7"/>
      <c r="AGC180" s="7"/>
      <c r="AGD180" s="7"/>
      <c r="AGE180" s="7"/>
      <c r="AGF180" s="7"/>
      <c r="AGG180" s="7"/>
      <c r="AGH180" s="7"/>
      <c r="AGI180" s="7"/>
      <c r="AGJ180" s="7"/>
      <c r="AGK180" s="7"/>
      <c r="AGL180" s="7"/>
      <c r="AGM180" s="7"/>
      <c r="AGN180" s="7"/>
      <c r="AGO180" s="7"/>
      <c r="AGP180" s="7"/>
      <c r="AGQ180" s="7"/>
      <c r="AGR180" s="7"/>
      <c r="AGS180" s="7"/>
      <c r="AGT180" s="7"/>
      <c r="AGU180" s="7"/>
      <c r="AGV180" s="7"/>
      <c r="AGW180" s="7"/>
      <c r="AGX180" s="7"/>
      <c r="AGY180" s="7"/>
      <c r="AGZ180" s="7"/>
      <c r="AHA180" s="7"/>
      <c r="AHB180" s="7"/>
      <c r="AHC180" s="7"/>
      <c r="AHD180" s="7"/>
      <c r="AHE180" s="7"/>
      <c r="AHF180" s="7"/>
      <c r="AHG180" s="7"/>
      <c r="AHH180" s="7"/>
      <c r="AHI180" s="7"/>
      <c r="AHJ180" s="7"/>
      <c r="AHK180" s="7"/>
      <c r="AHL180" s="7"/>
      <c r="AHM180" s="7"/>
      <c r="AHN180" s="7"/>
      <c r="AHO180" s="7"/>
      <c r="AHP180" s="7"/>
      <c r="AHQ180" s="7"/>
      <c r="AHR180" s="7"/>
      <c r="AHS180" s="7"/>
      <c r="AHT180" s="7"/>
      <c r="AHU180" s="7"/>
      <c r="AHV180" s="7"/>
      <c r="AHW180" s="7"/>
      <c r="AHX180" s="7"/>
      <c r="AHY180" s="7"/>
      <c r="AHZ180" s="7"/>
      <c r="AIA180" s="7"/>
      <c r="AIB180" s="7"/>
      <c r="AIC180" s="7"/>
      <c r="AID180" s="7"/>
      <c r="AIE180" s="7"/>
      <c r="AIF180" s="7"/>
      <c r="AIG180" s="7"/>
      <c r="AIH180" s="7"/>
      <c r="AII180" s="7"/>
      <c r="AIJ180" s="7"/>
      <c r="AIK180" s="7"/>
      <c r="AIL180" s="7"/>
      <c r="AIM180" s="7"/>
      <c r="AIN180" s="7"/>
      <c r="AIO180" s="7"/>
      <c r="AIP180" s="7"/>
      <c r="AIQ180" s="7"/>
      <c r="AIR180" s="7"/>
      <c r="AIS180" s="7"/>
      <c r="AIT180" s="7"/>
      <c r="AIU180" s="7"/>
      <c r="AIV180" s="7"/>
      <c r="AIW180" s="7"/>
      <c r="AIX180" s="7"/>
      <c r="AIY180" s="7"/>
      <c r="AIZ180" s="7"/>
      <c r="AJA180" s="7"/>
      <c r="AJB180" s="7"/>
      <c r="AJC180" s="7"/>
      <c r="AJD180" s="7"/>
      <c r="AJE180" s="7"/>
      <c r="AJF180" s="7"/>
      <c r="AJG180" s="7"/>
      <c r="AJH180" s="7"/>
      <c r="AJI180" s="7"/>
      <c r="AJJ180" s="7"/>
      <c r="AJK180" s="7"/>
      <c r="AJL180" s="7"/>
      <c r="AJM180" s="7"/>
      <c r="AJN180" s="7"/>
      <c r="AJO180" s="7"/>
      <c r="AJP180" s="7"/>
      <c r="AJQ180" s="7"/>
      <c r="AJR180" s="7"/>
      <c r="AJS180" s="7"/>
      <c r="AJT180" s="7"/>
      <c r="AJU180" s="7"/>
      <c r="AJV180" s="7"/>
      <c r="AJW180" s="7"/>
      <c r="AJX180" s="7"/>
      <c r="AJY180" s="7"/>
      <c r="AJZ180" s="7"/>
      <c r="AKA180" s="7"/>
      <c r="AKB180" s="7"/>
      <c r="AKC180" s="7"/>
      <c r="AKD180" s="7"/>
      <c r="AKE180" s="7"/>
      <c r="AKF180" s="7"/>
      <c r="AKG180" s="7"/>
      <c r="AKH180" s="7"/>
      <c r="AKI180" s="7"/>
      <c r="AKJ180" s="7"/>
      <c r="AKK180" s="7"/>
      <c r="AKL180" s="7"/>
      <c r="AKM180" s="7"/>
      <c r="AKN180" s="7"/>
      <c r="AKO180" s="7"/>
      <c r="AKP180" s="7"/>
      <c r="AKQ180" s="7"/>
      <c r="AKR180" s="7"/>
      <c r="AKS180" s="7"/>
      <c r="AKT180" s="7"/>
      <c r="AKU180" s="7"/>
      <c r="AKV180" s="7"/>
      <c r="AKW180" s="7"/>
      <c r="AKX180" s="7"/>
      <c r="AKY180" s="7"/>
      <c r="AKZ180" s="7"/>
      <c r="ALA180" s="7"/>
      <c r="ALB180" s="7"/>
      <c r="ALC180" s="7"/>
      <c r="ALD180" s="7"/>
      <c r="ALE180" s="7"/>
      <c r="ALF180" s="7"/>
      <c r="ALG180" s="7"/>
      <c r="ALH180" s="7"/>
      <c r="ALI180" s="7"/>
      <c r="ALJ180" s="7"/>
      <c r="ALK180" s="7"/>
      <c r="ALL180" s="7"/>
      <c r="ALM180" s="7"/>
      <c r="ALN180" s="7"/>
      <c r="ALO180" s="7"/>
      <c r="ALP180" s="7"/>
      <c r="ALQ180" s="7"/>
      <c r="ALR180" s="7"/>
      <c r="ALS180" s="7"/>
      <c r="ALT180" s="7"/>
      <c r="ALU180" s="7"/>
      <c r="ALV180" s="7"/>
      <c r="ALW180" s="7"/>
      <c r="ALX180" s="7"/>
      <c r="ALY180" s="7"/>
      <c r="ALZ180" s="7"/>
      <c r="AMA180" s="7"/>
      <c r="AMB180" s="7"/>
      <c r="AMC180" s="7"/>
      <c r="AMD180" s="7"/>
    </row>
    <row r="181" spans="1:1018" x14ac:dyDescent="0.25">
      <c r="A181" s="35" t="s">
        <v>127</v>
      </c>
      <c r="B181" s="4" t="s">
        <v>121</v>
      </c>
      <c r="C181" s="3">
        <v>1.032</v>
      </c>
      <c r="D181" s="3">
        <v>1.502</v>
      </c>
      <c r="E181" s="4" t="s">
        <v>201</v>
      </c>
      <c r="F181" s="3">
        <f>1.005-0.322-0.094-0.2</f>
        <v>0.38899999999999985</v>
      </c>
      <c r="G181" s="21" t="s">
        <v>10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  <c r="IW181" s="7"/>
      <c r="IX181" s="7"/>
      <c r="IY181" s="7"/>
      <c r="IZ181" s="7"/>
      <c r="JA181" s="7"/>
      <c r="JB181" s="7"/>
      <c r="JC181" s="7"/>
      <c r="JD181" s="7"/>
      <c r="JE181" s="7"/>
      <c r="JF181" s="7"/>
      <c r="JG181" s="7"/>
      <c r="JH181" s="7"/>
      <c r="JI181" s="7"/>
      <c r="JJ181" s="7"/>
      <c r="JK181" s="7"/>
      <c r="JL181" s="7"/>
      <c r="JM181" s="7"/>
      <c r="JN181" s="7"/>
      <c r="JO181" s="7"/>
      <c r="JP181" s="7"/>
      <c r="JQ181" s="7"/>
      <c r="JR181" s="7"/>
      <c r="JS181" s="7"/>
      <c r="JT181" s="7"/>
      <c r="JU181" s="7"/>
      <c r="JV181" s="7"/>
      <c r="JW181" s="7"/>
      <c r="JX181" s="7"/>
      <c r="JY181" s="7"/>
      <c r="JZ181" s="7"/>
      <c r="KA181" s="7"/>
      <c r="KB181" s="7"/>
      <c r="KC181" s="7"/>
      <c r="KD181" s="7"/>
      <c r="KE181" s="7"/>
      <c r="KF181" s="7"/>
      <c r="KG181" s="7"/>
      <c r="KH181" s="7"/>
      <c r="KI181" s="7"/>
      <c r="KJ181" s="7"/>
      <c r="KK181" s="7"/>
      <c r="KL181" s="7"/>
      <c r="KM181" s="7"/>
      <c r="KN181" s="7"/>
      <c r="KO181" s="7"/>
      <c r="KP181" s="7"/>
      <c r="KQ181" s="7"/>
      <c r="KR181" s="7"/>
      <c r="KS181" s="7"/>
      <c r="KT181" s="7"/>
      <c r="KU181" s="7"/>
      <c r="KV181" s="7"/>
      <c r="KW181" s="7"/>
      <c r="KX181" s="7"/>
      <c r="KY181" s="7"/>
      <c r="KZ181" s="7"/>
      <c r="LA181" s="7"/>
      <c r="LB181" s="7"/>
      <c r="LC181" s="7"/>
      <c r="LD181" s="7"/>
      <c r="LE181" s="7"/>
      <c r="LF181" s="7"/>
      <c r="LG181" s="7"/>
      <c r="LH181" s="7"/>
      <c r="LI181" s="7"/>
      <c r="LJ181" s="7"/>
      <c r="LK181" s="7"/>
      <c r="LL181" s="7"/>
      <c r="LM181" s="7"/>
      <c r="LN181" s="7"/>
      <c r="LO181" s="7"/>
      <c r="LP181" s="7"/>
      <c r="LQ181" s="7"/>
      <c r="LR181" s="7"/>
      <c r="LS181" s="7"/>
      <c r="LT181" s="7"/>
      <c r="LU181" s="7"/>
      <c r="LV181" s="7"/>
      <c r="LW181" s="7"/>
      <c r="LX181" s="7"/>
      <c r="LY181" s="7"/>
      <c r="LZ181" s="7"/>
      <c r="MA181" s="7"/>
      <c r="MB181" s="7"/>
      <c r="MC181" s="7"/>
      <c r="MD181" s="7"/>
      <c r="ME181" s="7"/>
      <c r="MF181" s="7"/>
      <c r="MG181" s="7"/>
      <c r="MH181" s="7"/>
      <c r="MI181" s="7"/>
      <c r="MJ181" s="7"/>
      <c r="MK181" s="7"/>
      <c r="ML181" s="7"/>
      <c r="MM181" s="7"/>
      <c r="MN181" s="7"/>
      <c r="MO181" s="7"/>
      <c r="MP181" s="7"/>
      <c r="MQ181" s="7"/>
      <c r="MR181" s="7"/>
      <c r="MS181" s="7"/>
      <c r="MT181" s="7"/>
      <c r="MU181" s="7"/>
      <c r="MV181" s="7"/>
      <c r="MW181" s="7"/>
      <c r="MX181" s="7"/>
      <c r="MY181" s="7"/>
      <c r="MZ181" s="7"/>
      <c r="NA181" s="7"/>
      <c r="NB181" s="7"/>
      <c r="NC181" s="7"/>
      <c r="ND181" s="7"/>
      <c r="NE181" s="7"/>
      <c r="NF181" s="7"/>
      <c r="NG181" s="7"/>
      <c r="NH181" s="7"/>
      <c r="NI181" s="7"/>
      <c r="NJ181" s="7"/>
      <c r="NK181" s="7"/>
      <c r="NL181" s="7"/>
      <c r="NM181" s="7"/>
      <c r="NN181" s="7"/>
      <c r="NO181" s="7"/>
      <c r="NP181" s="7"/>
      <c r="NQ181" s="7"/>
      <c r="NR181" s="7"/>
      <c r="NS181" s="7"/>
      <c r="NT181" s="7"/>
      <c r="NU181" s="7"/>
      <c r="NV181" s="7"/>
      <c r="NW181" s="7"/>
      <c r="NX181" s="7"/>
      <c r="NY181" s="7"/>
      <c r="NZ181" s="7"/>
      <c r="OA181" s="7"/>
      <c r="OB181" s="7"/>
      <c r="OC181" s="7"/>
      <c r="OD181" s="7"/>
      <c r="OE181" s="7"/>
      <c r="OF181" s="7"/>
      <c r="OG181" s="7"/>
      <c r="OH181" s="7"/>
      <c r="OI181" s="7"/>
      <c r="OJ181" s="7"/>
      <c r="OK181" s="7"/>
      <c r="OL181" s="7"/>
      <c r="OM181" s="7"/>
      <c r="ON181" s="7"/>
      <c r="OO181" s="7"/>
      <c r="OP181" s="7"/>
      <c r="OQ181" s="7"/>
      <c r="OR181" s="7"/>
      <c r="OS181" s="7"/>
      <c r="OT181" s="7"/>
      <c r="OU181" s="7"/>
      <c r="OV181" s="7"/>
      <c r="OW181" s="7"/>
      <c r="OX181" s="7"/>
      <c r="OY181" s="7"/>
      <c r="OZ181" s="7"/>
      <c r="PA181" s="7"/>
      <c r="PB181" s="7"/>
      <c r="PC181" s="7"/>
      <c r="PD181" s="7"/>
      <c r="PE181" s="7"/>
      <c r="PF181" s="7"/>
      <c r="PG181" s="7"/>
      <c r="PH181" s="7"/>
      <c r="PI181" s="7"/>
      <c r="PJ181" s="7"/>
      <c r="PK181" s="7"/>
      <c r="PL181" s="7"/>
      <c r="PM181" s="7"/>
      <c r="PN181" s="7"/>
      <c r="PO181" s="7"/>
      <c r="PP181" s="7"/>
      <c r="PQ181" s="7"/>
      <c r="PR181" s="7"/>
      <c r="PS181" s="7"/>
      <c r="PT181" s="7"/>
      <c r="PU181" s="7"/>
      <c r="PV181" s="7"/>
      <c r="PW181" s="7"/>
      <c r="PX181" s="7"/>
      <c r="PY181" s="7"/>
      <c r="PZ181" s="7"/>
      <c r="QA181" s="7"/>
      <c r="QB181" s="7"/>
      <c r="QC181" s="7"/>
      <c r="QD181" s="7"/>
      <c r="QE181" s="7"/>
      <c r="QF181" s="7"/>
      <c r="QG181" s="7"/>
      <c r="QH181" s="7"/>
      <c r="QI181" s="7"/>
      <c r="QJ181" s="7"/>
      <c r="QK181" s="7"/>
      <c r="QL181" s="7"/>
      <c r="QM181" s="7"/>
      <c r="QN181" s="7"/>
      <c r="QO181" s="7"/>
      <c r="QP181" s="7"/>
      <c r="QQ181" s="7"/>
      <c r="QR181" s="7"/>
      <c r="QS181" s="7"/>
      <c r="QT181" s="7"/>
      <c r="QU181" s="7"/>
      <c r="QV181" s="7"/>
      <c r="QW181" s="7"/>
      <c r="QX181" s="7"/>
      <c r="QY181" s="7"/>
      <c r="QZ181" s="7"/>
      <c r="RA181" s="7"/>
      <c r="RB181" s="7"/>
      <c r="RC181" s="7"/>
      <c r="RD181" s="7"/>
      <c r="RE181" s="7"/>
      <c r="RF181" s="7"/>
      <c r="RG181" s="7"/>
      <c r="RH181" s="7"/>
      <c r="RI181" s="7"/>
      <c r="RJ181" s="7"/>
      <c r="RK181" s="7"/>
      <c r="RL181" s="7"/>
      <c r="RM181" s="7"/>
      <c r="RN181" s="7"/>
      <c r="RO181" s="7"/>
      <c r="RP181" s="7"/>
      <c r="RQ181" s="7"/>
      <c r="RR181" s="7"/>
      <c r="RS181" s="7"/>
      <c r="RT181" s="7"/>
      <c r="RU181" s="7"/>
      <c r="RV181" s="7"/>
      <c r="RW181" s="7"/>
      <c r="RX181" s="7"/>
      <c r="RY181" s="7"/>
      <c r="RZ181" s="7"/>
      <c r="SA181" s="7"/>
      <c r="SB181" s="7"/>
      <c r="SC181" s="7"/>
      <c r="SD181" s="7"/>
      <c r="SE181" s="7"/>
      <c r="SF181" s="7"/>
      <c r="SG181" s="7"/>
      <c r="SH181" s="7"/>
      <c r="SI181" s="7"/>
      <c r="SJ181" s="7"/>
      <c r="SK181" s="7"/>
      <c r="SL181" s="7"/>
      <c r="SM181" s="7"/>
      <c r="SN181" s="7"/>
      <c r="SO181" s="7"/>
      <c r="SP181" s="7"/>
      <c r="SQ181" s="7"/>
      <c r="SR181" s="7"/>
      <c r="SS181" s="7"/>
      <c r="ST181" s="7"/>
      <c r="SU181" s="7"/>
      <c r="SV181" s="7"/>
      <c r="SW181" s="7"/>
      <c r="SX181" s="7"/>
      <c r="SY181" s="7"/>
      <c r="SZ181" s="7"/>
      <c r="TA181" s="7"/>
      <c r="TB181" s="7"/>
      <c r="TC181" s="7"/>
      <c r="TD181" s="7"/>
      <c r="TE181" s="7"/>
      <c r="TF181" s="7"/>
      <c r="TG181" s="7"/>
      <c r="TH181" s="7"/>
      <c r="TI181" s="7"/>
      <c r="TJ181" s="7"/>
      <c r="TK181" s="7"/>
      <c r="TL181" s="7"/>
      <c r="TM181" s="7"/>
      <c r="TN181" s="7"/>
      <c r="TO181" s="7"/>
      <c r="TP181" s="7"/>
      <c r="TQ181" s="7"/>
      <c r="TR181" s="7"/>
      <c r="TS181" s="7"/>
      <c r="TT181" s="7"/>
      <c r="TU181" s="7"/>
      <c r="TV181" s="7"/>
      <c r="TW181" s="7"/>
      <c r="TX181" s="7"/>
      <c r="TY181" s="7"/>
      <c r="TZ181" s="7"/>
      <c r="UA181" s="7"/>
      <c r="UB181" s="7"/>
      <c r="UC181" s="7"/>
      <c r="UD181" s="7"/>
      <c r="UE181" s="7"/>
      <c r="UF181" s="7"/>
      <c r="UG181" s="7"/>
      <c r="UH181" s="7"/>
      <c r="UI181" s="7"/>
      <c r="UJ181" s="7"/>
      <c r="UK181" s="7"/>
      <c r="UL181" s="7"/>
      <c r="UM181" s="7"/>
      <c r="UN181" s="7"/>
      <c r="UO181" s="7"/>
      <c r="UP181" s="7"/>
      <c r="UQ181" s="7"/>
      <c r="UR181" s="7"/>
      <c r="US181" s="7"/>
      <c r="UT181" s="7"/>
      <c r="UU181" s="7"/>
      <c r="UV181" s="7"/>
      <c r="UW181" s="7"/>
      <c r="UX181" s="7"/>
      <c r="UY181" s="7"/>
      <c r="UZ181" s="7"/>
      <c r="VA181" s="7"/>
      <c r="VB181" s="7"/>
      <c r="VC181" s="7"/>
      <c r="VD181" s="7"/>
      <c r="VE181" s="7"/>
      <c r="VF181" s="7"/>
      <c r="VG181" s="7"/>
      <c r="VH181" s="7"/>
      <c r="VI181" s="7"/>
      <c r="VJ181" s="7"/>
      <c r="VK181" s="7"/>
      <c r="VL181" s="7"/>
      <c r="VM181" s="7"/>
      <c r="VN181" s="7"/>
      <c r="VO181" s="7"/>
      <c r="VP181" s="7"/>
      <c r="VQ181" s="7"/>
      <c r="VR181" s="7"/>
      <c r="VS181" s="7"/>
      <c r="VT181" s="7"/>
      <c r="VU181" s="7"/>
      <c r="VV181" s="7"/>
      <c r="VW181" s="7"/>
      <c r="VX181" s="7"/>
      <c r="VY181" s="7"/>
      <c r="VZ181" s="7"/>
      <c r="WA181" s="7"/>
      <c r="WB181" s="7"/>
      <c r="WC181" s="7"/>
      <c r="WD181" s="7"/>
      <c r="WE181" s="7"/>
      <c r="WF181" s="7"/>
      <c r="WG181" s="7"/>
      <c r="WH181" s="7"/>
      <c r="WI181" s="7"/>
      <c r="WJ181" s="7"/>
      <c r="WK181" s="7"/>
      <c r="WL181" s="7"/>
      <c r="WM181" s="7"/>
      <c r="WN181" s="7"/>
      <c r="WO181" s="7"/>
      <c r="WP181" s="7"/>
      <c r="WQ181" s="7"/>
      <c r="WR181" s="7"/>
      <c r="WS181" s="7"/>
      <c r="WT181" s="7"/>
      <c r="WU181" s="7"/>
      <c r="WV181" s="7"/>
      <c r="WW181" s="7"/>
      <c r="WX181" s="7"/>
      <c r="WY181" s="7"/>
      <c r="WZ181" s="7"/>
      <c r="XA181" s="7"/>
      <c r="XB181" s="7"/>
      <c r="XC181" s="7"/>
      <c r="XD181" s="7"/>
      <c r="XE181" s="7"/>
      <c r="XF181" s="7"/>
      <c r="XG181" s="7"/>
      <c r="XH181" s="7"/>
      <c r="XI181" s="7"/>
      <c r="XJ181" s="7"/>
      <c r="XK181" s="7"/>
      <c r="XL181" s="7"/>
      <c r="XM181" s="7"/>
      <c r="XN181" s="7"/>
      <c r="XO181" s="7"/>
      <c r="XP181" s="7"/>
      <c r="XQ181" s="7"/>
      <c r="XR181" s="7"/>
      <c r="XS181" s="7"/>
      <c r="XT181" s="7"/>
      <c r="XU181" s="7"/>
      <c r="XV181" s="7"/>
      <c r="XW181" s="7"/>
      <c r="XX181" s="7"/>
      <c r="XY181" s="7"/>
      <c r="XZ181" s="7"/>
      <c r="YA181" s="7"/>
      <c r="YB181" s="7"/>
      <c r="YC181" s="7"/>
      <c r="YD181" s="7"/>
      <c r="YE181" s="7"/>
      <c r="YF181" s="7"/>
      <c r="YG181" s="7"/>
      <c r="YH181" s="7"/>
      <c r="YI181" s="7"/>
      <c r="YJ181" s="7"/>
      <c r="YK181" s="7"/>
      <c r="YL181" s="7"/>
      <c r="YM181" s="7"/>
      <c r="YN181" s="7"/>
      <c r="YO181" s="7"/>
      <c r="YP181" s="7"/>
      <c r="YQ181" s="7"/>
      <c r="YR181" s="7"/>
      <c r="YS181" s="7"/>
      <c r="YT181" s="7"/>
      <c r="YU181" s="7"/>
      <c r="YV181" s="7"/>
      <c r="YW181" s="7"/>
      <c r="YX181" s="7"/>
      <c r="YY181" s="7"/>
      <c r="YZ181" s="7"/>
      <c r="ZA181" s="7"/>
      <c r="ZB181" s="7"/>
      <c r="ZC181" s="7"/>
      <c r="ZD181" s="7"/>
      <c r="ZE181" s="7"/>
      <c r="ZF181" s="7"/>
      <c r="ZG181" s="7"/>
      <c r="ZH181" s="7"/>
      <c r="ZI181" s="7"/>
      <c r="ZJ181" s="7"/>
      <c r="ZK181" s="7"/>
      <c r="ZL181" s="7"/>
      <c r="ZM181" s="7"/>
      <c r="ZN181" s="7"/>
      <c r="ZO181" s="7"/>
      <c r="ZP181" s="7"/>
      <c r="ZQ181" s="7"/>
      <c r="ZR181" s="7"/>
      <c r="ZS181" s="7"/>
      <c r="ZT181" s="7"/>
      <c r="ZU181" s="7"/>
      <c r="ZV181" s="7"/>
      <c r="ZW181" s="7"/>
      <c r="ZX181" s="7"/>
      <c r="ZY181" s="7"/>
      <c r="ZZ181" s="7"/>
      <c r="AAA181" s="7"/>
      <c r="AAB181" s="7"/>
      <c r="AAC181" s="7"/>
      <c r="AAD181" s="7"/>
      <c r="AAE181" s="7"/>
      <c r="AAF181" s="7"/>
      <c r="AAG181" s="7"/>
      <c r="AAH181" s="7"/>
      <c r="AAI181" s="7"/>
      <c r="AAJ181" s="7"/>
      <c r="AAK181" s="7"/>
      <c r="AAL181" s="7"/>
      <c r="AAM181" s="7"/>
      <c r="AAN181" s="7"/>
      <c r="AAO181" s="7"/>
      <c r="AAP181" s="7"/>
      <c r="AAQ181" s="7"/>
      <c r="AAR181" s="7"/>
      <c r="AAS181" s="7"/>
      <c r="AAT181" s="7"/>
      <c r="AAU181" s="7"/>
      <c r="AAV181" s="7"/>
      <c r="AAW181" s="7"/>
      <c r="AAX181" s="7"/>
      <c r="AAY181" s="7"/>
      <c r="AAZ181" s="7"/>
      <c r="ABA181" s="7"/>
      <c r="ABB181" s="7"/>
      <c r="ABC181" s="7"/>
      <c r="ABD181" s="7"/>
      <c r="ABE181" s="7"/>
      <c r="ABF181" s="7"/>
      <c r="ABG181" s="7"/>
      <c r="ABH181" s="7"/>
      <c r="ABI181" s="7"/>
      <c r="ABJ181" s="7"/>
      <c r="ABK181" s="7"/>
      <c r="ABL181" s="7"/>
      <c r="ABM181" s="7"/>
      <c r="ABN181" s="7"/>
      <c r="ABO181" s="7"/>
      <c r="ABP181" s="7"/>
      <c r="ABQ181" s="7"/>
      <c r="ABR181" s="7"/>
      <c r="ABS181" s="7"/>
      <c r="ABT181" s="7"/>
      <c r="ABU181" s="7"/>
      <c r="ABV181" s="7"/>
      <c r="ABW181" s="7"/>
      <c r="ABX181" s="7"/>
      <c r="ABY181" s="7"/>
      <c r="ABZ181" s="7"/>
      <c r="ACA181" s="7"/>
      <c r="ACB181" s="7"/>
      <c r="ACC181" s="7"/>
      <c r="ACD181" s="7"/>
      <c r="ACE181" s="7"/>
      <c r="ACF181" s="7"/>
      <c r="ACG181" s="7"/>
      <c r="ACH181" s="7"/>
      <c r="ACI181" s="7"/>
      <c r="ACJ181" s="7"/>
      <c r="ACK181" s="7"/>
      <c r="ACL181" s="7"/>
      <c r="ACM181" s="7"/>
      <c r="ACN181" s="7"/>
      <c r="ACO181" s="7"/>
      <c r="ACP181" s="7"/>
      <c r="ACQ181" s="7"/>
      <c r="ACR181" s="7"/>
      <c r="ACS181" s="7"/>
      <c r="ACT181" s="7"/>
      <c r="ACU181" s="7"/>
      <c r="ACV181" s="7"/>
      <c r="ACW181" s="7"/>
      <c r="ACX181" s="7"/>
      <c r="ACY181" s="7"/>
      <c r="ACZ181" s="7"/>
      <c r="ADA181" s="7"/>
      <c r="ADB181" s="7"/>
      <c r="ADC181" s="7"/>
      <c r="ADD181" s="7"/>
      <c r="ADE181" s="7"/>
      <c r="ADF181" s="7"/>
      <c r="ADG181" s="7"/>
      <c r="ADH181" s="7"/>
      <c r="ADI181" s="7"/>
      <c r="ADJ181" s="7"/>
      <c r="ADK181" s="7"/>
      <c r="ADL181" s="7"/>
      <c r="ADM181" s="7"/>
      <c r="ADN181" s="7"/>
      <c r="ADO181" s="7"/>
      <c r="ADP181" s="7"/>
      <c r="ADQ181" s="7"/>
      <c r="ADR181" s="7"/>
      <c r="ADS181" s="7"/>
      <c r="ADT181" s="7"/>
      <c r="ADU181" s="7"/>
      <c r="ADV181" s="7"/>
      <c r="ADW181" s="7"/>
      <c r="ADX181" s="7"/>
      <c r="ADY181" s="7"/>
      <c r="ADZ181" s="7"/>
      <c r="AEA181" s="7"/>
      <c r="AEB181" s="7"/>
      <c r="AEC181" s="7"/>
      <c r="AED181" s="7"/>
      <c r="AEE181" s="7"/>
      <c r="AEF181" s="7"/>
      <c r="AEG181" s="7"/>
      <c r="AEH181" s="7"/>
      <c r="AEI181" s="7"/>
      <c r="AEJ181" s="7"/>
      <c r="AEK181" s="7"/>
      <c r="AEL181" s="7"/>
      <c r="AEM181" s="7"/>
      <c r="AEN181" s="7"/>
      <c r="AEO181" s="7"/>
      <c r="AEP181" s="7"/>
      <c r="AEQ181" s="7"/>
      <c r="AER181" s="7"/>
      <c r="AES181" s="7"/>
      <c r="AET181" s="7"/>
      <c r="AEU181" s="7"/>
      <c r="AEV181" s="7"/>
      <c r="AEW181" s="7"/>
      <c r="AEX181" s="7"/>
      <c r="AEY181" s="7"/>
      <c r="AEZ181" s="7"/>
      <c r="AFA181" s="7"/>
      <c r="AFB181" s="7"/>
      <c r="AFC181" s="7"/>
      <c r="AFD181" s="7"/>
      <c r="AFE181" s="7"/>
      <c r="AFF181" s="7"/>
      <c r="AFG181" s="7"/>
      <c r="AFH181" s="7"/>
      <c r="AFI181" s="7"/>
      <c r="AFJ181" s="7"/>
      <c r="AFK181" s="7"/>
      <c r="AFL181" s="7"/>
      <c r="AFM181" s="7"/>
      <c r="AFN181" s="7"/>
      <c r="AFO181" s="7"/>
      <c r="AFP181" s="7"/>
      <c r="AFQ181" s="7"/>
      <c r="AFR181" s="7"/>
      <c r="AFS181" s="7"/>
      <c r="AFT181" s="7"/>
      <c r="AFU181" s="7"/>
      <c r="AFV181" s="7"/>
      <c r="AFW181" s="7"/>
      <c r="AFX181" s="7"/>
      <c r="AFY181" s="7"/>
      <c r="AFZ181" s="7"/>
      <c r="AGA181" s="7"/>
      <c r="AGB181" s="7"/>
      <c r="AGC181" s="7"/>
      <c r="AGD181" s="7"/>
      <c r="AGE181" s="7"/>
      <c r="AGF181" s="7"/>
      <c r="AGG181" s="7"/>
      <c r="AGH181" s="7"/>
      <c r="AGI181" s="7"/>
      <c r="AGJ181" s="7"/>
      <c r="AGK181" s="7"/>
      <c r="AGL181" s="7"/>
      <c r="AGM181" s="7"/>
      <c r="AGN181" s="7"/>
      <c r="AGO181" s="7"/>
      <c r="AGP181" s="7"/>
      <c r="AGQ181" s="7"/>
      <c r="AGR181" s="7"/>
      <c r="AGS181" s="7"/>
      <c r="AGT181" s="7"/>
      <c r="AGU181" s="7"/>
      <c r="AGV181" s="7"/>
      <c r="AGW181" s="7"/>
      <c r="AGX181" s="7"/>
      <c r="AGY181" s="7"/>
      <c r="AGZ181" s="7"/>
      <c r="AHA181" s="7"/>
      <c r="AHB181" s="7"/>
      <c r="AHC181" s="7"/>
      <c r="AHD181" s="7"/>
      <c r="AHE181" s="7"/>
      <c r="AHF181" s="7"/>
      <c r="AHG181" s="7"/>
      <c r="AHH181" s="7"/>
      <c r="AHI181" s="7"/>
      <c r="AHJ181" s="7"/>
      <c r="AHK181" s="7"/>
      <c r="AHL181" s="7"/>
      <c r="AHM181" s="7"/>
      <c r="AHN181" s="7"/>
      <c r="AHO181" s="7"/>
      <c r="AHP181" s="7"/>
      <c r="AHQ181" s="7"/>
      <c r="AHR181" s="7"/>
      <c r="AHS181" s="7"/>
      <c r="AHT181" s="7"/>
      <c r="AHU181" s="7"/>
      <c r="AHV181" s="7"/>
      <c r="AHW181" s="7"/>
      <c r="AHX181" s="7"/>
      <c r="AHY181" s="7"/>
      <c r="AHZ181" s="7"/>
      <c r="AIA181" s="7"/>
      <c r="AIB181" s="7"/>
      <c r="AIC181" s="7"/>
      <c r="AID181" s="7"/>
      <c r="AIE181" s="7"/>
      <c r="AIF181" s="7"/>
      <c r="AIG181" s="7"/>
      <c r="AIH181" s="7"/>
      <c r="AII181" s="7"/>
      <c r="AIJ181" s="7"/>
      <c r="AIK181" s="7"/>
      <c r="AIL181" s="7"/>
      <c r="AIM181" s="7"/>
      <c r="AIN181" s="7"/>
      <c r="AIO181" s="7"/>
      <c r="AIP181" s="7"/>
      <c r="AIQ181" s="7"/>
      <c r="AIR181" s="7"/>
      <c r="AIS181" s="7"/>
      <c r="AIT181" s="7"/>
      <c r="AIU181" s="7"/>
      <c r="AIV181" s="7"/>
      <c r="AIW181" s="7"/>
      <c r="AIX181" s="7"/>
      <c r="AIY181" s="7"/>
      <c r="AIZ181" s="7"/>
      <c r="AJA181" s="7"/>
      <c r="AJB181" s="7"/>
      <c r="AJC181" s="7"/>
      <c r="AJD181" s="7"/>
      <c r="AJE181" s="7"/>
      <c r="AJF181" s="7"/>
      <c r="AJG181" s="7"/>
      <c r="AJH181" s="7"/>
      <c r="AJI181" s="7"/>
      <c r="AJJ181" s="7"/>
      <c r="AJK181" s="7"/>
      <c r="AJL181" s="7"/>
      <c r="AJM181" s="7"/>
      <c r="AJN181" s="7"/>
      <c r="AJO181" s="7"/>
      <c r="AJP181" s="7"/>
      <c r="AJQ181" s="7"/>
      <c r="AJR181" s="7"/>
      <c r="AJS181" s="7"/>
      <c r="AJT181" s="7"/>
      <c r="AJU181" s="7"/>
      <c r="AJV181" s="7"/>
      <c r="AJW181" s="7"/>
      <c r="AJX181" s="7"/>
      <c r="AJY181" s="7"/>
      <c r="AJZ181" s="7"/>
      <c r="AKA181" s="7"/>
      <c r="AKB181" s="7"/>
      <c r="AKC181" s="7"/>
      <c r="AKD181" s="7"/>
      <c r="AKE181" s="7"/>
      <c r="AKF181" s="7"/>
      <c r="AKG181" s="7"/>
      <c r="AKH181" s="7"/>
      <c r="AKI181" s="7"/>
      <c r="AKJ181" s="7"/>
      <c r="AKK181" s="7"/>
      <c r="AKL181" s="7"/>
      <c r="AKM181" s="7"/>
      <c r="AKN181" s="7"/>
      <c r="AKO181" s="7"/>
      <c r="AKP181" s="7"/>
      <c r="AKQ181" s="7"/>
      <c r="AKR181" s="7"/>
      <c r="AKS181" s="7"/>
      <c r="AKT181" s="7"/>
      <c r="AKU181" s="7"/>
      <c r="AKV181" s="7"/>
      <c r="AKW181" s="7"/>
      <c r="AKX181" s="7"/>
      <c r="AKY181" s="7"/>
      <c r="AKZ181" s="7"/>
      <c r="ALA181" s="7"/>
      <c r="ALB181" s="7"/>
      <c r="ALC181" s="7"/>
      <c r="ALD181" s="7"/>
      <c r="ALE181" s="7"/>
      <c r="ALF181" s="7"/>
      <c r="ALG181" s="7"/>
      <c r="ALH181" s="7"/>
      <c r="ALI181" s="7"/>
      <c r="ALJ181" s="7"/>
      <c r="ALK181" s="7"/>
      <c r="ALL181" s="7"/>
      <c r="ALM181" s="7"/>
      <c r="ALN181" s="7"/>
      <c r="ALO181" s="7"/>
      <c r="ALP181" s="7"/>
      <c r="ALQ181" s="7"/>
      <c r="ALR181" s="7"/>
      <c r="ALS181" s="7"/>
      <c r="ALT181" s="7"/>
      <c r="ALU181" s="7"/>
      <c r="ALV181" s="7"/>
      <c r="ALW181" s="7"/>
      <c r="ALX181" s="7"/>
      <c r="ALY181" s="7"/>
      <c r="ALZ181" s="7"/>
      <c r="AMA181" s="7"/>
      <c r="AMB181" s="7"/>
      <c r="AMC181" s="7"/>
      <c r="AMD181" s="7"/>
    </row>
    <row r="182" spans="1:1018" x14ac:dyDescent="0.25">
      <c r="A182" s="35" t="s">
        <v>127</v>
      </c>
      <c r="B182" s="4" t="s">
        <v>237</v>
      </c>
      <c r="C182" s="3">
        <v>0.81299999999999994</v>
      </c>
      <c r="D182" s="3">
        <v>1.2130000000000001</v>
      </c>
      <c r="E182" s="4" t="s">
        <v>202</v>
      </c>
      <c r="F182" s="3">
        <f>1.012-0.692</f>
        <v>0.32000000000000006</v>
      </c>
      <c r="G182" s="21" t="s">
        <v>10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  <c r="IW182" s="7"/>
      <c r="IX182" s="7"/>
      <c r="IY182" s="7"/>
      <c r="IZ182" s="7"/>
      <c r="JA182" s="7"/>
      <c r="JB182" s="7"/>
      <c r="JC182" s="7"/>
      <c r="JD182" s="7"/>
      <c r="JE182" s="7"/>
      <c r="JF182" s="7"/>
      <c r="JG182" s="7"/>
      <c r="JH182" s="7"/>
      <c r="JI182" s="7"/>
      <c r="JJ182" s="7"/>
      <c r="JK182" s="7"/>
      <c r="JL182" s="7"/>
      <c r="JM182" s="7"/>
      <c r="JN182" s="7"/>
      <c r="JO182" s="7"/>
      <c r="JP182" s="7"/>
      <c r="JQ182" s="7"/>
      <c r="JR182" s="7"/>
      <c r="JS182" s="7"/>
      <c r="JT182" s="7"/>
      <c r="JU182" s="7"/>
      <c r="JV182" s="7"/>
      <c r="JW182" s="7"/>
      <c r="JX182" s="7"/>
      <c r="JY182" s="7"/>
      <c r="JZ182" s="7"/>
      <c r="KA182" s="7"/>
      <c r="KB182" s="7"/>
      <c r="KC182" s="7"/>
      <c r="KD182" s="7"/>
      <c r="KE182" s="7"/>
      <c r="KF182" s="7"/>
      <c r="KG182" s="7"/>
      <c r="KH182" s="7"/>
      <c r="KI182" s="7"/>
      <c r="KJ182" s="7"/>
      <c r="KK182" s="7"/>
      <c r="KL182" s="7"/>
      <c r="KM182" s="7"/>
      <c r="KN182" s="7"/>
      <c r="KO182" s="7"/>
      <c r="KP182" s="7"/>
      <c r="KQ182" s="7"/>
      <c r="KR182" s="7"/>
      <c r="KS182" s="7"/>
      <c r="KT182" s="7"/>
      <c r="KU182" s="7"/>
      <c r="KV182" s="7"/>
      <c r="KW182" s="7"/>
      <c r="KX182" s="7"/>
      <c r="KY182" s="7"/>
      <c r="KZ182" s="7"/>
      <c r="LA182" s="7"/>
      <c r="LB182" s="7"/>
      <c r="LC182" s="7"/>
      <c r="LD182" s="7"/>
      <c r="LE182" s="7"/>
      <c r="LF182" s="7"/>
      <c r="LG182" s="7"/>
      <c r="LH182" s="7"/>
      <c r="LI182" s="7"/>
      <c r="LJ182" s="7"/>
      <c r="LK182" s="7"/>
      <c r="LL182" s="7"/>
      <c r="LM182" s="7"/>
      <c r="LN182" s="7"/>
      <c r="LO182" s="7"/>
      <c r="LP182" s="7"/>
      <c r="LQ182" s="7"/>
      <c r="LR182" s="7"/>
      <c r="LS182" s="7"/>
      <c r="LT182" s="7"/>
      <c r="LU182" s="7"/>
      <c r="LV182" s="7"/>
      <c r="LW182" s="7"/>
      <c r="LX182" s="7"/>
      <c r="LY182" s="7"/>
      <c r="LZ182" s="7"/>
      <c r="MA182" s="7"/>
      <c r="MB182" s="7"/>
      <c r="MC182" s="7"/>
      <c r="MD182" s="7"/>
      <c r="ME182" s="7"/>
      <c r="MF182" s="7"/>
      <c r="MG182" s="7"/>
      <c r="MH182" s="7"/>
      <c r="MI182" s="7"/>
      <c r="MJ182" s="7"/>
      <c r="MK182" s="7"/>
      <c r="ML182" s="7"/>
      <c r="MM182" s="7"/>
      <c r="MN182" s="7"/>
      <c r="MO182" s="7"/>
      <c r="MP182" s="7"/>
      <c r="MQ182" s="7"/>
      <c r="MR182" s="7"/>
      <c r="MS182" s="7"/>
      <c r="MT182" s="7"/>
      <c r="MU182" s="7"/>
      <c r="MV182" s="7"/>
      <c r="MW182" s="7"/>
      <c r="MX182" s="7"/>
      <c r="MY182" s="7"/>
      <c r="MZ182" s="7"/>
      <c r="NA182" s="7"/>
      <c r="NB182" s="7"/>
      <c r="NC182" s="7"/>
      <c r="ND182" s="7"/>
      <c r="NE182" s="7"/>
      <c r="NF182" s="7"/>
      <c r="NG182" s="7"/>
      <c r="NH182" s="7"/>
      <c r="NI182" s="7"/>
      <c r="NJ182" s="7"/>
      <c r="NK182" s="7"/>
      <c r="NL182" s="7"/>
      <c r="NM182" s="7"/>
      <c r="NN182" s="7"/>
      <c r="NO182" s="7"/>
      <c r="NP182" s="7"/>
      <c r="NQ182" s="7"/>
      <c r="NR182" s="7"/>
      <c r="NS182" s="7"/>
      <c r="NT182" s="7"/>
      <c r="NU182" s="7"/>
      <c r="NV182" s="7"/>
      <c r="NW182" s="7"/>
      <c r="NX182" s="7"/>
      <c r="NY182" s="7"/>
      <c r="NZ182" s="7"/>
      <c r="OA182" s="7"/>
      <c r="OB182" s="7"/>
      <c r="OC182" s="7"/>
      <c r="OD182" s="7"/>
      <c r="OE182" s="7"/>
      <c r="OF182" s="7"/>
      <c r="OG182" s="7"/>
      <c r="OH182" s="7"/>
      <c r="OI182" s="7"/>
      <c r="OJ182" s="7"/>
      <c r="OK182" s="7"/>
      <c r="OL182" s="7"/>
      <c r="OM182" s="7"/>
      <c r="ON182" s="7"/>
      <c r="OO182" s="7"/>
      <c r="OP182" s="7"/>
      <c r="OQ182" s="7"/>
      <c r="OR182" s="7"/>
      <c r="OS182" s="7"/>
      <c r="OT182" s="7"/>
      <c r="OU182" s="7"/>
      <c r="OV182" s="7"/>
      <c r="OW182" s="7"/>
      <c r="OX182" s="7"/>
      <c r="OY182" s="7"/>
      <c r="OZ182" s="7"/>
      <c r="PA182" s="7"/>
      <c r="PB182" s="7"/>
      <c r="PC182" s="7"/>
      <c r="PD182" s="7"/>
      <c r="PE182" s="7"/>
      <c r="PF182" s="7"/>
      <c r="PG182" s="7"/>
      <c r="PH182" s="7"/>
      <c r="PI182" s="7"/>
      <c r="PJ182" s="7"/>
      <c r="PK182" s="7"/>
      <c r="PL182" s="7"/>
      <c r="PM182" s="7"/>
      <c r="PN182" s="7"/>
      <c r="PO182" s="7"/>
      <c r="PP182" s="7"/>
      <c r="PQ182" s="7"/>
      <c r="PR182" s="7"/>
      <c r="PS182" s="7"/>
      <c r="PT182" s="7"/>
      <c r="PU182" s="7"/>
      <c r="PV182" s="7"/>
      <c r="PW182" s="7"/>
      <c r="PX182" s="7"/>
      <c r="PY182" s="7"/>
      <c r="PZ182" s="7"/>
      <c r="QA182" s="7"/>
      <c r="QB182" s="7"/>
      <c r="QC182" s="7"/>
      <c r="QD182" s="7"/>
      <c r="QE182" s="7"/>
      <c r="QF182" s="7"/>
      <c r="QG182" s="7"/>
      <c r="QH182" s="7"/>
      <c r="QI182" s="7"/>
      <c r="QJ182" s="7"/>
      <c r="QK182" s="7"/>
      <c r="QL182" s="7"/>
      <c r="QM182" s="7"/>
      <c r="QN182" s="7"/>
      <c r="QO182" s="7"/>
      <c r="QP182" s="7"/>
      <c r="QQ182" s="7"/>
      <c r="QR182" s="7"/>
      <c r="QS182" s="7"/>
      <c r="QT182" s="7"/>
      <c r="QU182" s="7"/>
      <c r="QV182" s="7"/>
      <c r="QW182" s="7"/>
      <c r="QX182" s="7"/>
      <c r="QY182" s="7"/>
      <c r="QZ182" s="7"/>
      <c r="RA182" s="7"/>
      <c r="RB182" s="7"/>
      <c r="RC182" s="7"/>
      <c r="RD182" s="7"/>
      <c r="RE182" s="7"/>
      <c r="RF182" s="7"/>
      <c r="RG182" s="7"/>
      <c r="RH182" s="7"/>
      <c r="RI182" s="7"/>
      <c r="RJ182" s="7"/>
      <c r="RK182" s="7"/>
      <c r="RL182" s="7"/>
      <c r="RM182" s="7"/>
      <c r="RN182" s="7"/>
      <c r="RO182" s="7"/>
      <c r="RP182" s="7"/>
      <c r="RQ182" s="7"/>
      <c r="RR182" s="7"/>
      <c r="RS182" s="7"/>
      <c r="RT182" s="7"/>
      <c r="RU182" s="7"/>
      <c r="RV182" s="7"/>
      <c r="RW182" s="7"/>
      <c r="RX182" s="7"/>
      <c r="RY182" s="7"/>
      <c r="RZ182" s="7"/>
      <c r="SA182" s="7"/>
      <c r="SB182" s="7"/>
      <c r="SC182" s="7"/>
      <c r="SD182" s="7"/>
      <c r="SE182" s="7"/>
      <c r="SF182" s="7"/>
      <c r="SG182" s="7"/>
      <c r="SH182" s="7"/>
      <c r="SI182" s="7"/>
      <c r="SJ182" s="7"/>
      <c r="SK182" s="7"/>
      <c r="SL182" s="7"/>
      <c r="SM182" s="7"/>
      <c r="SN182" s="7"/>
      <c r="SO182" s="7"/>
      <c r="SP182" s="7"/>
      <c r="SQ182" s="7"/>
      <c r="SR182" s="7"/>
      <c r="SS182" s="7"/>
      <c r="ST182" s="7"/>
      <c r="SU182" s="7"/>
      <c r="SV182" s="7"/>
      <c r="SW182" s="7"/>
      <c r="SX182" s="7"/>
      <c r="SY182" s="7"/>
      <c r="SZ182" s="7"/>
      <c r="TA182" s="7"/>
      <c r="TB182" s="7"/>
      <c r="TC182" s="7"/>
      <c r="TD182" s="7"/>
      <c r="TE182" s="7"/>
      <c r="TF182" s="7"/>
      <c r="TG182" s="7"/>
      <c r="TH182" s="7"/>
      <c r="TI182" s="7"/>
      <c r="TJ182" s="7"/>
      <c r="TK182" s="7"/>
      <c r="TL182" s="7"/>
      <c r="TM182" s="7"/>
      <c r="TN182" s="7"/>
      <c r="TO182" s="7"/>
      <c r="TP182" s="7"/>
      <c r="TQ182" s="7"/>
      <c r="TR182" s="7"/>
      <c r="TS182" s="7"/>
      <c r="TT182" s="7"/>
      <c r="TU182" s="7"/>
      <c r="TV182" s="7"/>
      <c r="TW182" s="7"/>
      <c r="TX182" s="7"/>
      <c r="TY182" s="7"/>
      <c r="TZ182" s="7"/>
      <c r="UA182" s="7"/>
      <c r="UB182" s="7"/>
      <c r="UC182" s="7"/>
      <c r="UD182" s="7"/>
      <c r="UE182" s="7"/>
      <c r="UF182" s="7"/>
      <c r="UG182" s="7"/>
      <c r="UH182" s="7"/>
      <c r="UI182" s="7"/>
      <c r="UJ182" s="7"/>
      <c r="UK182" s="7"/>
      <c r="UL182" s="7"/>
      <c r="UM182" s="7"/>
      <c r="UN182" s="7"/>
      <c r="UO182" s="7"/>
      <c r="UP182" s="7"/>
      <c r="UQ182" s="7"/>
      <c r="UR182" s="7"/>
      <c r="US182" s="7"/>
      <c r="UT182" s="7"/>
      <c r="UU182" s="7"/>
      <c r="UV182" s="7"/>
      <c r="UW182" s="7"/>
      <c r="UX182" s="7"/>
      <c r="UY182" s="7"/>
      <c r="UZ182" s="7"/>
      <c r="VA182" s="7"/>
      <c r="VB182" s="7"/>
      <c r="VC182" s="7"/>
      <c r="VD182" s="7"/>
      <c r="VE182" s="7"/>
      <c r="VF182" s="7"/>
      <c r="VG182" s="7"/>
      <c r="VH182" s="7"/>
      <c r="VI182" s="7"/>
      <c r="VJ182" s="7"/>
      <c r="VK182" s="7"/>
      <c r="VL182" s="7"/>
      <c r="VM182" s="7"/>
      <c r="VN182" s="7"/>
      <c r="VO182" s="7"/>
      <c r="VP182" s="7"/>
      <c r="VQ182" s="7"/>
      <c r="VR182" s="7"/>
      <c r="VS182" s="7"/>
      <c r="VT182" s="7"/>
      <c r="VU182" s="7"/>
      <c r="VV182" s="7"/>
      <c r="VW182" s="7"/>
      <c r="VX182" s="7"/>
      <c r="VY182" s="7"/>
      <c r="VZ182" s="7"/>
      <c r="WA182" s="7"/>
      <c r="WB182" s="7"/>
      <c r="WC182" s="7"/>
      <c r="WD182" s="7"/>
      <c r="WE182" s="7"/>
      <c r="WF182" s="7"/>
      <c r="WG182" s="7"/>
      <c r="WH182" s="7"/>
      <c r="WI182" s="7"/>
      <c r="WJ182" s="7"/>
      <c r="WK182" s="7"/>
      <c r="WL182" s="7"/>
      <c r="WM182" s="7"/>
      <c r="WN182" s="7"/>
      <c r="WO182" s="7"/>
      <c r="WP182" s="7"/>
      <c r="WQ182" s="7"/>
      <c r="WR182" s="7"/>
      <c r="WS182" s="7"/>
      <c r="WT182" s="7"/>
      <c r="WU182" s="7"/>
      <c r="WV182" s="7"/>
      <c r="WW182" s="7"/>
      <c r="WX182" s="7"/>
      <c r="WY182" s="7"/>
      <c r="WZ182" s="7"/>
      <c r="XA182" s="7"/>
      <c r="XB182" s="7"/>
      <c r="XC182" s="7"/>
      <c r="XD182" s="7"/>
      <c r="XE182" s="7"/>
      <c r="XF182" s="7"/>
      <c r="XG182" s="7"/>
      <c r="XH182" s="7"/>
      <c r="XI182" s="7"/>
      <c r="XJ182" s="7"/>
      <c r="XK182" s="7"/>
      <c r="XL182" s="7"/>
      <c r="XM182" s="7"/>
      <c r="XN182" s="7"/>
      <c r="XO182" s="7"/>
      <c r="XP182" s="7"/>
      <c r="XQ182" s="7"/>
      <c r="XR182" s="7"/>
      <c r="XS182" s="7"/>
      <c r="XT182" s="7"/>
      <c r="XU182" s="7"/>
      <c r="XV182" s="7"/>
      <c r="XW182" s="7"/>
      <c r="XX182" s="7"/>
      <c r="XY182" s="7"/>
      <c r="XZ182" s="7"/>
      <c r="YA182" s="7"/>
      <c r="YB182" s="7"/>
      <c r="YC182" s="7"/>
      <c r="YD182" s="7"/>
      <c r="YE182" s="7"/>
      <c r="YF182" s="7"/>
      <c r="YG182" s="7"/>
      <c r="YH182" s="7"/>
      <c r="YI182" s="7"/>
      <c r="YJ182" s="7"/>
      <c r="YK182" s="7"/>
      <c r="YL182" s="7"/>
      <c r="YM182" s="7"/>
      <c r="YN182" s="7"/>
      <c r="YO182" s="7"/>
      <c r="YP182" s="7"/>
      <c r="YQ182" s="7"/>
      <c r="YR182" s="7"/>
      <c r="YS182" s="7"/>
      <c r="YT182" s="7"/>
      <c r="YU182" s="7"/>
      <c r="YV182" s="7"/>
      <c r="YW182" s="7"/>
      <c r="YX182" s="7"/>
      <c r="YY182" s="7"/>
      <c r="YZ182" s="7"/>
      <c r="ZA182" s="7"/>
      <c r="ZB182" s="7"/>
      <c r="ZC182" s="7"/>
      <c r="ZD182" s="7"/>
      <c r="ZE182" s="7"/>
      <c r="ZF182" s="7"/>
      <c r="ZG182" s="7"/>
      <c r="ZH182" s="7"/>
      <c r="ZI182" s="7"/>
      <c r="ZJ182" s="7"/>
      <c r="ZK182" s="7"/>
      <c r="ZL182" s="7"/>
      <c r="ZM182" s="7"/>
      <c r="ZN182" s="7"/>
      <c r="ZO182" s="7"/>
      <c r="ZP182" s="7"/>
      <c r="ZQ182" s="7"/>
      <c r="ZR182" s="7"/>
      <c r="ZS182" s="7"/>
      <c r="ZT182" s="7"/>
      <c r="ZU182" s="7"/>
      <c r="ZV182" s="7"/>
      <c r="ZW182" s="7"/>
      <c r="ZX182" s="7"/>
      <c r="ZY182" s="7"/>
      <c r="ZZ182" s="7"/>
      <c r="AAA182" s="7"/>
      <c r="AAB182" s="7"/>
      <c r="AAC182" s="7"/>
      <c r="AAD182" s="7"/>
      <c r="AAE182" s="7"/>
      <c r="AAF182" s="7"/>
      <c r="AAG182" s="7"/>
      <c r="AAH182" s="7"/>
      <c r="AAI182" s="7"/>
      <c r="AAJ182" s="7"/>
      <c r="AAK182" s="7"/>
      <c r="AAL182" s="7"/>
      <c r="AAM182" s="7"/>
      <c r="AAN182" s="7"/>
      <c r="AAO182" s="7"/>
      <c r="AAP182" s="7"/>
      <c r="AAQ182" s="7"/>
      <c r="AAR182" s="7"/>
      <c r="AAS182" s="7"/>
      <c r="AAT182" s="7"/>
      <c r="AAU182" s="7"/>
      <c r="AAV182" s="7"/>
      <c r="AAW182" s="7"/>
      <c r="AAX182" s="7"/>
      <c r="AAY182" s="7"/>
      <c r="AAZ182" s="7"/>
      <c r="ABA182" s="7"/>
      <c r="ABB182" s="7"/>
      <c r="ABC182" s="7"/>
      <c r="ABD182" s="7"/>
      <c r="ABE182" s="7"/>
      <c r="ABF182" s="7"/>
      <c r="ABG182" s="7"/>
      <c r="ABH182" s="7"/>
      <c r="ABI182" s="7"/>
      <c r="ABJ182" s="7"/>
      <c r="ABK182" s="7"/>
      <c r="ABL182" s="7"/>
      <c r="ABM182" s="7"/>
      <c r="ABN182" s="7"/>
      <c r="ABO182" s="7"/>
      <c r="ABP182" s="7"/>
      <c r="ABQ182" s="7"/>
      <c r="ABR182" s="7"/>
      <c r="ABS182" s="7"/>
      <c r="ABT182" s="7"/>
      <c r="ABU182" s="7"/>
      <c r="ABV182" s="7"/>
      <c r="ABW182" s="7"/>
      <c r="ABX182" s="7"/>
      <c r="ABY182" s="7"/>
      <c r="ABZ182" s="7"/>
      <c r="ACA182" s="7"/>
      <c r="ACB182" s="7"/>
      <c r="ACC182" s="7"/>
      <c r="ACD182" s="7"/>
      <c r="ACE182" s="7"/>
      <c r="ACF182" s="7"/>
      <c r="ACG182" s="7"/>
      <c r="ACH182" s="7"/>
      <c r="ACI182" s="7"/>
      <c r="ACJ182" s="7"/>
      <c r="ACK182" s="7"/>
      <c r="ACL182" s="7"/>
      <c r="ACM182" s="7"/>
      <c r="ACN182" s="7"/>
      <c r="ACO182" s="7"/>
      <c r="ACP182" s="7"/>
      <c r="ACQ182" s="7"/>
      <c r="ACR182" s="7"/>
      <c r="ACS182" s="7"/>
      <c r="ACT182" s="7"/>
      <c r="ACU182" s="7"/>
      <c r="ACV182" s="7"/>
      <c r="ACW182" s="7"/>
      <c r="ACX182" s="7"/>
      <c r="ACY182" s="7"/>
      <c r="ACZ182" s="7"/>
      <c r="ADA182" s="7"/>
      <c r="ADB182" s="7"/>
      <c r="ADC182" s="7"/>
      <c r="ADD182" s="7"/>
      <c r="ADE182" s="7"/>
      <c r="ADF182" s="7"/>
      <c r="ADG182" s="7"/>
      <c r="ADH182" s="7"/>
      <c r="ADI182" s="7"/>
      <c r="ADJ182" s="7"/>
      <c r="ADK182" s="7"/>
      <c r="ADL182" s="7"/>
      <c r="ADM182" s="7"/>
      <c r="ADN182" s="7"/>
      <c r="ADO182" s="7"/>
      <c r="ADP182" s="7"/>
      <c r="ADQ182" s="7"/>
      <c r="ADR182" s="7"/>
      <c r="ADS182" s="7"/>
      <c r="ADT182" s="7"/>
      <c r="ADU182" s="7"/>
      <c r="ADV182" s="7"/>
      <c r="ADW182" s="7"/>
      <c r="ADX182" s="7"/>
      <c r="ADY182" s="7"/>
      <c r="ADZ182" s="7"/>
      <c r="AEA182" s="7"/>
      <c r="AEB182" s="7"/>
      <c r="AEC182" s="7"/>
      <c r="AED182" s="7"/>
      <c r="AEE182" s="7"/>
      <c r="AEF182" s="7"/>
      <c r="AEG182" s="7"/>
      <c r="AEH182" s="7"/>
      <c r="AEI182" s="7"/>
      <c r="AEJ182" s="7"/>
      <c r="AEK182" s="7"/>
      <c r="AEL182" s="7"/>
      <c r="AEM182" s="7"/>
      <c r="AEN182" s="7"/>
      <c r="AEO182" s="7"/>
      <c r="AEP182" s="7"/>
      <c r="AEQ182" s="7"/>
      <c r="AER182" s="7"/>
      <c r="AES182" s="7"/>
      <c r="AET182" s="7"/>
      <c r="AEU182" s="7"/>
      <c r="AEV182" s="7"/>
      <c r="AEW182" s="7"/>
      <c r="AEX182" s="7"/>
      <c r="AEY182" s="7"/>
      <c r="AEZ182" s="7"/>
      <c r="AFA182" s="7"/>
      <c r="AFB182" s="7"/>
      <c r="AFC182" s="7"/>
      <c r="AFD182" s="7"/>
      <c r="AFE182" s="7"/>
      <c r="AFF182" s="7"/>
      <c r="AFG182" s="7"/>
      <c r="AFH182" s="7"/>
      <c r="AFI182" s="7"/>
      <c r="AFJ182" s="7"/>
      <c r="AFK182" s="7"/>
      <c r="AFL182" s="7"/>
      <c r="AFM182" s="7"/>
      <c r="AFN182" s="7"/>
      <c r="AFO182" s="7"/>
      <c r="AFP182" s="7"/>
      <c r="AFQ182" s="7"/>
      <c r="AFR182" s="7"/>
      <c r="AFS182" s="7"/>
      <c r="AFT182" s="7"/>
      <c r="AFU182" s="7"/>
      <c r="AFV182" s="7"/>
      <c r="AFW182" s="7"/>
      <c r="AFX182" s="7"/>
      <c r="AFY182" s="7"/>
      <c r="AFZ182" s="7"/>
      <c r="AGA182" s="7"/>
      <c r="AGB182" s="7"/>
      <c r="AGC182" s="7"/>
      <c r="AGD182" s="7"/>
      <c r="AGE182" s="7"/>
      <c r="AGF182" s="7"/>
      <c r="AGG182" s="7"/>
      <c r="AGH182" s="7"/>
      <c r="AGI182" s="7"/>
      <c r="AGJ182" s="7"/>
      <c r="AGK182" s="7"/>
      <c r="AGL182" s="7"/>
      <c r="AGM182" s="7"/>
      <c r="AGN182" s="7"/>
      <c r="AGO182" s="7"/>
      <c r="AGP182" s="7"/>
      <c r="AGQ182" s="7"/>
      <c r="AGR182" s="7"/>
      <c r="AGS182" s="7"/>
      <c r="AGT182" s="7"/>
      <c r="AGU182" s="7"/>
      <c r="AGV182" s="7"/>
      <c r="AGW182" s="7"/>
      <c r="AGX182" s="7"/>
      <c r="AGY182" s="7"/>
      <c r="AGZ182" s="7"/>
      <c r="AHA182" s="7"/>
      <c r="AHB182" s="7"/>
      <c r="AHC182" s="7"/>
      <c r="AHD182" s="7"/>
      <c r="AHE182" s="7"/>
      <c r="AHF182" s="7"/>
      <c r="AHG182" s="7"/>
      <c r="AHH182" s="7"/>
      <c r="AHI182" s="7"/>
      <c r="AHJ182" s="7"/>
      <c r="AHK182" s="7"/>
      <c r="AHL182" s="7"/>
      <c r="AHM182" s="7"/>
      <c r="AHN182" s="7"/>
      <c r="AHO182" s="7"/>
      <c r="AHP182" s="7"/>
      <c r="AHQ182" s="7"/>
      <c r="AHR182" s="7"/>
      <c r="AHS182" s="7"/>
      <c r="AHT182" s="7"/>
      <c r="AHU182" s="7"/>
      <c r="AHV182" s="7"/>
      <c r="AHW182" s="7"/>
      <c r="AHX182" s="7"/>
      <c r="AHY182" s="7"/>
      <c r="AHZ182" s="7"/>
      <c r="AIA182" s="7"/>
      <c r="AIB182" s="7"/>
      <c r="AIC182" s="7"/>
      <c r="AID182" s="7"/>
      <c r="AIE182" s="7"/>
      <c r="AIF182" s="7"/>
      <c r="AIG182" s="7"/>
      <c r="AIH182" s="7"/>
      <c r="AII182" s="7"/>
      <c r="AIJ182" s="7"/>
      <c r="AIK182" s="7"/>
      <c r="AIL182" s="7"/>
      <c r="AIM182" s="7"/>
      <c r="AIN182" s="7"/>
      <c r="AIO182" s="7"/>
      <c r="AIP182" s="7"/>
      <c r="AIQ182" s="7"/>
      <c r="AIR182" s="7"/>
      <c r="AIS182" s="7"/>
      <c r="AIT182" s="7"/>
      <c r="AIU182" s="7"/>
      <c r="AIV182" s="7"/>
      <c r="AIW182" s="7"/>
      <c r="AIX182" s="7"/>
      <c r="AIY182" s="7"/>
      <c r="AIZ182" s="7"/>
      <c r="AJA182" s="7"/>
      <c r="AJB182" s="7"/>
      <c r="AJC182" s="7"/>
      <c r="AJD182" s="7"/>
      <c r="AJE182" s="7"/>
      <c r="AJF182" s="7"/>
      <c r="AJG182" s="7"/>
      <c r="AJH182" s="7"/>
      <c r="AJI182" s="7"/>
      <c r="AJJ182" s="7"/>
      <c r="AJK182" s="7"/>
      <c r="AJL182" s="7"/>
      <c r="AJM182" s="7"/>
      <c r="AJN182" s="7"/>
      <c r="AJO182" s="7"/>
      <c r="AJP182" s="7"/>
      <c r="AJQ182" s="7"/>
      <c r="AJR182" s="7"/>
      <c r="AJS182" s="7"/>
      <c r="AJT182" s="7"/>
      <c r="AJU182" s="7"/>
      <c r="AJV182" s="7"/>
      <c r="AJW182" s="7"/>
      <c r="AJX182" s="7"/>
      <c r="AJY182" s="7"/>
      <c r="AJZ182" s="7"/>
      <c r="AKA182" s="7"/>
      <c r="AKB182" s="7"/>
      <c r="AKC182" s="7"/>
      <c r="AKD182" s="7"/>
      <c r="AKE182" s="7"/>
      <c r="AKF182" s="7"/>
      <c r="AKG182" s="7"/>
      <c r="AKH182" s="7"/>
      <c r="AKI182" s="7"/>
      <c r="AKJ182" s="7"/>
      <c r="AKK182" s="7"/>
      <c r="AKL182" s="7"/>
      <c r="AKM182" s="7"/>
      <c r="AKN182" s="7"/>
      <c r="AKO182" s="7"/>
      <c r="AKP182" s="7"/>
      <c r="AKQ182" s="7"/>
      <c r="AKR182" s="7"/>
      <c r="AKS182" s="7"/>
      <c r="AKT182" s="7"/>
      <c r="AKU182" s="7"/>
      <c r="AKV182" s="7"/>
      <c r="AKW182" s="7"/>
      <c r="AKX182" s="7"/>
      <c r="AKY182" s="7"/>
      <c r="AKZ182" s="7"/>
      <c r="ALA182" s="7"/>
      <c r="ALB182" s="7"/>
      <c r="ALC182" s="7"/>
      <c r="ALD182" s="7"/>
      <c r="ALE182" s="7"/>
      <c r="ALF182" s="7"/>
      <c r="ALG182" s="7"/>
      <c r="ALH182" s="7"/>
      <c r="ALI182" s="7"/>
      <c r="ALJ182" s="7"/>
      <c r="ALK182" s="7"/>
      <c r="ALL182" s="7"/>
      <c r="ALM182" s="7"/>
      <c r="ALN182" s="7"/>
      <c r="ALO182" s="7"/>
      <c r="ALP182" s="7"/>
      <c r="ALQ182" s="7"/>
      <c r="ALR182" s="7"/>
      <c r="ALS182" s="7"/>
      <c r="ALT182" s="7"/>
      <c r="ALU182" s="7"/>
      <c r="ALV182" s="7"/>
      <c r="ALW182" s="7"/>
      <c r="ALX182" s="7"/>
      <c r="ALY182" s="7"/>
      <c r="ALZ182" s="7"/>
      <c r="AMA182" s="7"/>
      <c r="AMB182" s="7"/>
      <c r="AMC182" s="7"/>
      <c r="AMD182" s="7"/>
    </row>
    <row r="183" spans="1:1018" x14ac:dyDescent="0.25">
      <c r="A183" s="35" t="s">
        <v>127</v>
      </c>
      <c r="B183" s="4" t="s">
        <v>121</v>
      </c>
      <c r="C183" s="3">
        <v>1.462</v>
      </c>
      <c r="D183" s="3">
        <v>2.0219999999999998</v>
      </c>
      <c r="E183" s="4" t="s">
        <v>309</v>
      </c>
      <c r="F183" s="3">
        <f>1.01-0.405</f>
        <v>0.60499999999999998</v>
      </c>
      <c r="G183" s="21" t="s">
        <v>10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  <c r="IW183" s="7"/>
      <c r="IX183" s="7"/>
      <c r="IY183" s="7"/>
      <c r="IZ183" s="7"/>
      <c r="JA183" s="7"/>
      <c r="JB183" s="7"/>
      <c r="JC183" s="7"/>
      <c r="JD183" s="7"/>
      <c r="JE183" s="7"/>
      <c r="JF183" s="7"/>
      <c r="JG183" s="7"/>
      <c r="JH183" s="7"/>
      <c r="JI183" s="7"/>
      <c r="JJ183" s="7"/>
      <c r="JK183" s="7"/>
      <c r="JL183" s="7"/>
      <c r="JM183" s="7"/>
      <c r="JN183" s="7"/>
      <c r="JO183" s="7"/>
      <c r="JP183" s="7"/>
      <c r="JQ183" s="7"/>
      <c r="JR183" s="7"/>
      <c r="JS183" s="7"/>
      <c r="JT183" s="7"/>
      <c r="JU183" s="7"/>
      <c r="JV183" s="7"/>
      <c r="JW183" s="7"/>
      <c r="JX183" s="7"/>
      <c r="JY183" s="7"/>
      <c r="JZ183" s="7"/>
      <c r="KA183" s="7"/>
      <c r="KB183" s="7"/>
      <c r="KC183" s="7"/>
      <c r="KD183" s="7"/>
      <c r="KE183" s="7"/>
      <c r="KF183" s="7"/>
      <c r="KG183" s="7"/>
      <c r="KH183" s="7"/>
      <c r="KI183" s="7"/>
      <c r="KJ183" s="7"/>
      <c r="KK183" s="7"/>
      <c r="KL183" s="7"/>
      <c r="KM183" s="7"/>
      <c r="KN183" s="7"/>
      <c r="KO183" s="7"/>
      <c r="KP183" s="7"/>
      <c r="KQ183" s="7"/>
      <c r="KR183" s="7"/>
      <c r="KS183" s="7"/>
      <c r="KT183" s="7"/>
      <c r="KU183" s="7"/>
      <c r="KV183" s="7"/>
      <c r="KW183" s="7"/>
      <c r="KX183" s="7"/>
      <c r="KY183" s="7"/>
      <c r="KZ183" s="7"/>
      <c r="LA183" s="7"/>
      <c r="LB183" s="7"/>
      <c r="LC183" s="7"/>
      <c r="LD183" s="7"/>
      <c r="LE183" s="7"/>
      <c r="LF183" s="7"/>
      <c r="LG183" s="7"/>
      <c r="LH183" s="7"/>
      <c r="LI183" s="7"/>
      <c r="LJ183" s="7"/>
      <c r="LK183" s="7"/>
      <c r="LL183" s="7"/>
      <c r="LM183" s="7"/>
      <c r="LN183" s="7"/>
      <c r="LO183" s="7"/>
      <c r="LP183" s="7"/>
      <c r="LQ183" s="7"/>
      <c r="LR183" s="7"/>
      <c r="LS183" s="7"/>
      <c r="LT183" s="7"/>
      <c r="LU183" s="7"/>
      <c r="LV183" s="7"/>
      <c r="LW183" s="7"/>
      <c r="LX183" s="7"/>
      <c r="LY183" s="7"/>
      <c r="LZ183" s="7"/>
      <c r="MA183" s="7"/>
      <c r="MB183" s="7"/>
      <c r="MC183" s="7"/>
      <c r="MD183" s="7"/>
      <c r="ME183" s="7"/>
      <c r="MF183" s="7"/>
      <c r="MG183" s="7"/>
      <c r="MH183" s="7"/>
      <c r="MI183" s="7"/>
      <c r="MJ183" s="7"/>
      <c r="MK183" s="7"/>
      <c r="ML183" s="7"/>
      <c r="MM183" s="7"/>
      <c r="MN183" s="7"/>
      <c r="MO183" s="7"/>
      <c r="MP183" s="7"/>
      <c r="MQ183" s="7"/>
      <c r="MR183" s="7"/>
      <c r="MS183" s="7"/>
      <c r="MT183" s="7"/>
      <c r="MU183" s="7"/>
      <c r="MV183" s="7"/>
      <c r="MW183" s="7"/>
      <c r="MX183" s="7"/>
      <c r="MY183" s="7"/>
      <c r="MZ183" s="7"/>
      <c r="NA183" s="7"/>
      <c r="NB183" s="7"/>
      <c r="NC183" s="7"/>
      <c r="ND183" s="7"/>
      <c r="NE183" s="7"/>
      <c r="NF183" s="7"/>
      <c r="NG183" s="7"/>
      <c r="NH183" s="7"/>
      <c r="NI183" s="7"/>
      <c r="NJ183" s="7"/>
      <c r="NK183" s="7"/>
      <c r="NL183" s="7"/>
      <c r="NM183" s="7"/>
      <c r="NN183" s="7"/>
      <c r="NO183" s="7"/>
      <c r="NP183" s="7"/>
      <c r="NQ183" s="7"/>
      <c r="NR183" s="7"/>
      <c r="NS183" s="7"/>
      <c r="NT183" s="7"/>
      <c r="NU183" s="7"/>
      <c r="NV183" s="7"/>
      <c r="NW183" s="7"/>
      <c r="NX183" s="7"/>
      <c r="NY183" s="7"/>
      <c r="NZ183" s="7"/>
      <c r="OA183" s="7"/>
      <c r="OB183" s="7"/>
      <c r="OC183" s="7"/>
      <c r="OD183" s="7"/>
      <c r="OE183" s="7"/>
      <c r="OF183" s="7"/>
      <c r="OG183" s="7"/>
      <c r="OH183" s="7"/>
      <c r="OI183" s="7"/>
      <c r="OJ183" s="7"/>
      <c r="OK183" s="7"/>
      <c r="OL183" s="7"/>
      <c r="OM183" s="7"/>
      <c r="ON183" s="7"/>
      <c r="OO183" s="7"/>
      <c r="OP183" s="7"/>
      <c r="OQ183" s="7"/>
      <c r="OR183" s="7"/>
      <c r="OS183" s="7"/>
      <c r="OT183" s="7"/>
      <c r="OU183" s="7"/>
      <c r="OV183" s="7"/>
      <c r="OW183" s="7"/>
      <c r="OX183" s="7"/>
      <c r="OY183" s="7"/>
      <c r="OZ183" s="7"/>
      <c r="PA183" s="7"/>
      <c r="PB183" s="7"/>
      <c r="PC183" s="7"/>
      <c r="PD183" s="7"/>
      <c r="PE183" s="7"/>
      <c r="PF183" s="7"/>
      <c r="PG183" s="7"/>
      <c r="PH183" s="7"/>
      <c r="PI183" s="7"/>
      <c r="PJ183" s="7"/>
      <c r="PK183" s="7"/>
      <c r="PL183" s="7"/>
      <c r="PM183" s="7"/>
      <c r="PN183" s="7"/>
      <c r="PO183" s="7"/>
      <c r="PP183" s="7"/>
      <c r="PQ183" s="7"/>
      <c r="PR183" s="7"/>
      <c r="PS183" s="7"/>
      <c r="PT183" s="7"/>
      <c r="PU183" s="7"/>
      <c r="PV183" s="7"/>
      <c r="PW183" s="7"/>
      <c r="PX183" s="7"/>
      <c r="PY183" s="7"/>
      <c r="PZ183" s="7"/>
      <c r="QA183" s="7"/>
      <c r="QB183" s="7"/>
      <c r="QC183" s="7"/>
      <c r="QD183" s="7"/>
      <c r="QE183" s="7"/>
      <c r="QF183" s="7"/>
      <c r="QG183" s="7"/>
      <c r="QH183" s="7"/>
      <c r="QI183" s="7"/>
      <c r="QJ183" s="7"/>
      <c r="QK183" s="7"/>
      <c r="QL183" s="7"/>
      <c r="QM183" s="7"/>
      <c r="QN183" s="7"/>
      <c r="QO183" s="7"/>
      <c r="QP183" s="7"/>
      <c r="QQ183" s="7"/>
      <c r="QR183" s="7"/>
      <c r="QS183" s="7"/>
      <c r="QT183" s="7"/>
      <c r="QU183" s="7"/>
      <c r="QV183" s="7"/>
      <c r="QW183" s="7"/>
      <c r="QX183" s="7"/>
      <c r="QY183" s="7"/>
      <c r="QZ183" s="7"/>
      <c r="RA183" s="7"/>
      <c r="RB183" s="7"/>
      <c r="RC183" s="7"/>
      <c r="RD183" s="7"/>
      <c r="RE183" s="7"/>
      <c r="RF183" s="7"/>
      <c r="RG183" s="7"/>
      <c r="RH183" s="7"/>
      <c r="RI183" s="7"/>
      <c r="RJ183" s="7"/>
      <c r="RK183" s="7"/>
      <c r="RL183" s="7"/>
      <c r="RM183" s="7"/>
      <c r="RN183" s="7"/>
      <c r="RO183" s="7"/>
      <c r="RP183" s="7"/>
      <c r="RQ183" s="7"/>
      <c r="RR183" s="7"/>
      <c r="RS183" s="7"/>
      <c r="RT183" s="7"/>
      <c r="RU183" s="7"/>
      <c r="RV183" s="7"/>
      <c r="RW183" s="7"/>
      <c r="RX183" s="7"/>
      <c r="RY183" s="7"/>
      <c r="RZ183" s="7"/>
      <c r="SA183" s="7"/>
      <c r="SB183" s="7"/>
      <c r="SC183" s="7"/>
      <c r="SD183" s="7"/>
      <c r="SE183" s="7"/>
      <c r="SF183" s="7"/>
      <c r="SG183" s="7"/>
      <c r="SH183" s="7"/>
      <c r="SI183" s="7"/>
      <c r="SJ183" s="7"/>
      <c r="SK183" s="7"/>
      <c r="SL183" s="7"/>
      <c r="SM183" s="7"/>
      <c r="SN183" s="7"/>
      <c r="SO183" s="7"/>
      <c r="SP183" s="7"/>
      <c r="SQ183" s="7"/>
      <c r="SR183" s="7"/>
      <c r="SS183" s="7"/>
      <c r="ST183" s="7"/>
      <c r="SU183" s="7"/>
      <c r="SV183" s="7"/>
      <c r="SW183" s="7"/>
      <c r="SX183" s="7"/>
      <c r="SY183" s="7"/>
      <c r="SZ183" s="7"/>
      <c r="TA183" s="7"/>
      <c r="TB183" s="7"/>
      <c r="TC183" s="7"/>
      <c r="TD183" s="7"/>
      <c r="TE183" s="7"/>
      <c r="TF183" s="7"/>
      <c r="TG183" s="7"/>
      <c r="TH183" s="7"/>
      <c r="TI183" s="7"/>
      <c r="TJ183" s="7"/>
      <c r="TK183" s="7"/>
      <c r="TL183" s="7"/>
      <c r="TM183" s="7"/>
      <c r="TN183" s="7"/>
      <c r="TO183" s="7"/>
      <c r="TP183" s="7"/>
      <c r="TQ183" s="7"/>
      <c r="TR183" s="7"/>
      <c r="TS183" s="7"/>
      <c r="TT183" s="7"/>
      <c r="TU183" s="7"/>
      <c r="TV183" s="7"/>
      <c r="TW183" s="7"/>
      <c r="TX183" s="7"/>
      <c r="TY183" s="7"/>
      <c r="TZ183" s="7"/>
      <c r="UA183" s="7"/>
      <c r="UB183" s="7"/>
      <c r="UC183" s="7"/>
      <c r="UD183" s="7"/>
      <c r="UE183" s="7"/>
      <c r="UF183" s="7"/>
      <c r="UG183" s="7"/>
      <c r="UH183" s="7"/>
      <c r="UI183" s="7"/>
      <c r="UJ183" s="7"/>
      <c r="UK183" s="7"/>
      <c r="UL183" s="7"/>
      <c r="UM183" s="7"/>
      <c r="UN183" s="7"/>
      <c r="UO183" s="7"/>
      <c r="UP183" s="7"/>
      <c r="UQ183" s="7"/>
      <c r="UR183" s="7"/>
      <c r="US183" s="7"/>
      <c r="UT183" s="7"/>
      <c r="UU183" s="7"/>
      <c r="UV183" s="7"/>
      <c r="UW183" s="7"/>
      <c r="UX183" s="7"/>
      <c r="UY183" s="7"/>
      <c r="UZ183" s="7"/>
      <c r="VA183" s="7"/>
      <c r="VB183" s="7"/>
      <c r="VC183" s="7"/>
      <c r="VD183" s="7"/>
      <c r="VE183" s="7"/>
      <c r="VF183" s="7"/>
      <c r="VG183" s="7"/>
      <c r="VH183" s="7"/>
      <c r="VI183" s="7"/>
      <c r="VJ183" s="7"/>
      <c r="VK183" s="7"/>
      <c r="VL183" s="7"/>
      <c r="VM183" s="7"/>
      <c r="VN183" s="7"/>
      <c r="VO183" s="7"/>
      <c r="VP183" s="7"/>
      <c r="VQ183" s="7"/>
      <c r="VR183" s="7"/>
      <c r="VS183" s="7"/>
      <c r="VT183" s="7"/>
      <c r="VU183" s="7"/>
      <c r="VV183" s="7"/>
      <c r="VW183" s="7"/>
      <c r="VX183" s="7"/>
      <c r="VY183" s="7"/>
      <c r="VZ183" s="7"/>
      <c r="WA183" s="7"/>
      <c r="WB183" s="7"/>
      <c r="WC183" s="7"/>
      <c r="WD183" s="7"/>
      <c r="WE183" s="7"/>
      <c r="WF183" s="7"/>
      <c r="WG183" s="7"/>
      <c r="WH183" s="7"/>
      <c r="WI183" s="7"/>
      <c r="WJ183" s="7"/>
      <c r="WK183" s="7"/>
      <c r="WL183" s="7"/>
      <c r="WM183" s="7"/>
      <c r="WN183" s="7"/>
      <c r="WO183" s="7"/>
      <c r="WP183" s="7"/>
      <c r="WQ183" s="7"/>
      <c r="WR183" s="7"/>
      <c r="WS183" s="7"/>
      <c r="WT183" s="7"/>
      <c r="WU183" s="7"/>
      <c r="WV183" s="7"/>
      <c r="WW183" s="7"/>
      <c r="WX183" s="7"/>
      <c r="WY183" s="7"/>
      <c r="WZ183" s="7"/>
      <c r="XA183" s="7"/>
      <c r="XB183" s="7"/>
      <c r="XC183" s="7"/>
      <c r="XD183" s="7"/>
      <c r="XE183" s="7"/>
      <c r="XF183" s="7"/>
      <c r="XG183" s="7"/>
      <c r="XH183" s="7"/>
      <c r="XI183" s="7"/>
      <c r="XJ183" s="7"/>
      <c r="XK183" s="7"/>
      <c r="XL183" s="7"/>
      <c r="XM183" s="7"/>
      <c r="XN183" s="7"/>
      <c r="XO183" s="7"/>
      <c r="XP183" s="7"/>
      <c r="XQ183" s="7"/>
      <c r="XR183" s="7"/>
      <c r="XS183" s="7"/>
      <c r="XT183" s="7"/>
      <c r="XU183" s="7"/>
      <c r="XV183" s="7"/>
      <c r="XW183" s="7"/>
      <c r="XX183" s="7"/>
      <c r="XY183" s="7"/>
      <c r="XZ183" s="7"/>
      <c r="YA183" s="7"/>
      <c r="YB183" s="7"/>
      <c r="YC183" s="7"/>
      <c r="YD183" s="7"/>
      <c r="YE183" s="7"/>
      <c r="YF183" s="7"/>
      <c r="YG183" s="7"/>
      <c r="YH183" s="7"/>
      <c r="YI183" s="7"/>
      <c r="YJ183" s="7"/>
      <c r="YK183" s="7"/>
      <c r="YL183" s="7"/>
      <c r="YM183" s="7"/>
      <c r="YN183" s="7"/>
      <c r="YO183" s="7"/>
      <c r="YP183" s="7"/>
      <c r="YQ183" s="7"/>
      <c r="YR183" s="7"/>
      <c r="YS183" s="7"/>
      <c r="YT183" s="7"/>
      <c r="YU183" s="7"/>
      <c r="YV183" s="7"/>
      <c r="YW183" s="7"/>
      <c r="YX183" s="7"/>
      <c r="YY183" s="7"/>
      <c r="YZ183" s="7"/>
      <c r="ZA183" s="7"/>
      <c r="ZB183" s="7"/>
      <c r="ZC183" s="7"/>
      <c r="ZD183" s="7"/>
      <c r="ZE183" s="7"/>
      <c r="ZF183" s="7"/>
      <c r="ZG183" s="7"/>
      <c r="ZH183" s="7"/>
      <c r="ZI183" s="7"/>
      <c r="ZJ183" s="7"/>
      <c r="ZK183" s="7"/>
      <c r="ZL183" s="7"/>
      <c r="ZM183" s="7"/>
      <c r="ZN183" s="7"/>
      <c r="ZO183" s="7"/>
      <c r="ZP183" s="7"/>
      <c r="ZQ183" s="7"/>
      <c r="ZR183" s="7"/>
      <c r="ZS183" s="7"/>
      <c r="ZT183" s="7"/>
      <c r="ZU183" s="7"/>
      <c r="ZV183" s="7"/>
      <c r="ZW183" s="7"/>
      <c r="ZX183" s="7"/>
      <c r="ZY183" s="7"/>
      <c r="ZZ183" s="7"/>
      <c r="AAA183" s="7"/>
      <c r="AAB183" s="7"/>
      <c r="AAC183" s="7"/>
      <c r="AAD183" s="7"/>
      <c r="AAE183" s="7"/>
      <c r="AAF183" s="7"/>
      <c r="AAG183" s="7"/>
      <c r="AAH183" s="7"/>
      <c r="AAI183" s="7"/>
      <c r="AAJ183" s="7"/>
      <c r="AAK183" s="7"/>
      <c r="AAL183" s="7"/>
      <c r="AAM183" s="7"/>
      <c r="AAN183" s="7"/>
      <c r="AAO183" s="7"/>
      <c r="AAP183" s="7"/>
      <c r="AAQ183" s="7"/>
      <c r="AAR183" s="7"/>
      <c r="AAS183" s="7"/>
      <c r="AAT183" s="7"/>
      <c r="AAU183" s="7"/>
      <c r="AAV183" s="7"/>
      <c r="AAW183" s="7"/>
      <c r="AAX183" s="7"/>
      <c r="AAY183" s="7"/>
      <c r="AAZ183" s="7"/>
      <c r="ABA183" s="7"/>
      <c r="ABB183" s="7"/>
      <c r="ABC183" s="7"/>
      <c r="ABD183" s="7"/>
      <c r="ABE183" s="7"/>
      <c r="ABF183" s="7"/>
      <c r="ABG183" s="7"/>
      <c r="ABH183" s="7"/>
      <c r="ABI183" s="7"/>
      <c r="ABJ183" s="7"/>
      <c r="ABK183" s="7"/>
      <c r="ABL183" s="7"/>
      <c r="ABM183" s="7"/>
      <c r="ABN183" s="7"/>
      <c r="ABO183" s="7"/>
      <c r="ABP183" s="7"/>
      <c r="ABQ183" s="7"/>
      <c r="ABR183" s="7"/>
      <c r="ABS183" s="7"/>
      <c r="ABT183" s="7"/>
      <c r="ABU183" s="7"/>
      <c r="ABV183" s="7"/>
      <c r="ABW183" s="7"/>
      <c r="ABX183" s="7"/>
      <c r="ABY183" s="7"/>
      <c r="ABZ183" s="7"/>
      <c r="ACA183" s="7"/>
      <c r="ACB183" s="7"/>
      <c r="ACC183" s="7"/>
      <c r="ACD183" s="7"/>
      <c r="ACE183" s="7"/>
      <c r="ACF183" s="7"/>
      <c r="ACG183" s="7"/>
      <c r="ACH183" s="7"/>
      <c r="ACI183" s="7"/>
      <c r="ACJ183" s="7"/>
      <c r="ACK183" s="7"/>
      <c r="ACL183" s="7"/>
      <c r="ACM183" s="7"/>
      <c r="ACN183" s="7"/>
      <c r="ACO183" s="7"/>
      <c r="ACP183" s="7"/>
      <c r="ACQ183" s="7"/>
      <c r="ACR183" s="7"/>
      <c r="ACS183" s="7"/>
      <c r="ACT183" s="7"/>
      <c r="ACU183" s="7"/>
      <c r="ACV183" s="7"/>
      <c r="ACW183" s="7"/>
      <c r="ACX183" s="7"/>
      <c r="ACY183" s="7"/>
      <c r="ACZ183" s="7"/>
      <c r="ADA183" s="7"/>
      <c r="ADB183" s="7"/>
      <c r="ADC183" s="7"/>
      <c r="ADD183" s="7"/>
      <c r="ADE183" s="7"/>
      <c r="ADF183" s="7"/>
      <c r="ADG183" s="7"/>
      <c r="ADH183" s="7"/>
      <c r="ADI183" s="7"/>
      <c r="ADJ183" s="7"/>
      <c r="ADK183" s="7"/>
      <c r="ADL183" s="7"/>
      <c r="ADM183" s="7"/>
      <c r="ADN183" s="7"/>
      <c r="ADO183" s="7"/>
      <c r="ADP183" s="7"/>
      <c r="ADQ183" s="7"/>
      <c r="ADR183" s="7"/>
      <c r="ADS183" s="7"/>
      <c r="ADT183" s="7"/>
      <c r="ADU183" s="7"/>
      <c r="ADV183" s="7"/>
      <c r="ADW183" s="7"/>
      <c r="ADX183" s="7"/>
      <c r="ADY183" s="7"/>
      <c r="ADZ183" s="7"/>
      <c r="AEA183" s="7"/>
      <c r="AEB183" s="7"/>
      <c r="AEC183" s="7"/>
      <c r="AED183" s="7"/>
      <c r="AEE183" s="7"/>
      <c r="AEF183" s="7"/>
      <c r="AEG183" s="7"/>
      <c r="AEH183" s="7"/>
      <c r="AEI183" s="7"/>
      <c r="AEJ183" s="7"/>
      <c r="AEK183" s="7"/>
      <c r="AEL183" s="7"/>
      <c r="AEM183" s="7"/>
      <c r="AEN183" s="7"/>
      <c r="AEO183" s="7"/>
      <c r="AEP183" s="7"/>
      <c r="AEQ183" s="7"/>
      <c r="AER183" s="7"/>
      <c r="AES183" s="7"/>
      <c r="AET183" s="7"/>
      <c r="AEU183" s="7"/>
      <c r="AEV183" s="7"/>
      <c r="AEW183" s="7"/>
      <c r="AEX183" s="7"/>
      <c r="AEY183" s="7"/>
      <c r="AEZ183" s="7"/>
      <c r="AFA183" s="7"/>
      <c r="AFB183" s="7"/>
      <c r="AFC183" s="7"/>
      <c r="AFD183" s="7"/>
      <c r="AFE183" s="7"/>
      <c r="AFF183" s="7"/>
      <c r="AFG183" s="7"/>
      <c r="AFH183" s="7"/>
      <c r="AFI183" s="7"/>
      <c r="AFJ183" s="7"/>
      <c r="AFK183" s="7"/>
      <c r="AFL183" s="7"/>
      <c r="AFM183" s="7"/>
      <c r="AFN183" s="7"/>
      <c r="AFO183" s="7"/>
      <c r="AFP183" s="7"/>
      <c r="AFQ183" s="7"/>
      <c r="AFR183" s="7"/>
      <c r="AFS183" s="7"/>
      <c r="AFT183" s="7"/>
      <c r="AFU183" s="7"/>
      <c r="AFV183" s="7"/>
      <c r="AFW183" s="7"/>
      <c r="AFX183" s="7"/>
      <c r="AFY183" s="7"/>
      <c r="AFZ183" s="7"/>
      <c r="AGA183" s="7"/>
      <c r="AGB183" s="7"/>
      <c r="AGC183" s="7"/>
      <c r="AGD183" s="7"/>
      <c r="AGE183" s="7"/>
      <c r="AGF183" s="7"/>
      <c r="AGG183" s="7"/>
      <c r="AGH183" s="7"/>
      <c r="AGI183" s="7"/>
      <c r="AGJ183" s="7"/>
      <c r="AGK183" s="7"/>
      <c r="AGL183" s="7"/>
      <c r="AGM183" s="7"/>
      <c r="AGN183" s="7"/>
      <c r="AGO183" s="7"/>
      <c r="AGP183" s="7"/>
      <c r="AGQ183" s="7"/>
      <c r="AGR183" s="7"/>
      <c r="AGS183" s="7"/>
      <c r="AGT183" s="7"/>
      <c r="AGU183" s="7"/>
      <c r="AGV183" s="7"/>
      <c r="AGW183" s="7"/>
      <c r="AGX183" s="7"/>
      <c r="AGY183" s="7"/>
      <c r="AGZ183" s="7"/>
      <c r="AHA183" s="7"/>
      <c r="AHB183" s="7"/>
      <c r="AHC183" s="7"/>
      <c r="AHD183" s="7"/>
      <c r="AHE183" s="7"/>
      <c r="AHF183" s="7"/>
      <c r="AHG183" s="7"/>
      <c r="AHH183" s="7"/>
      <c r="AHI183" s="7"/>
      <c r="AHJ183" s="7"/>
      <c r="AHK183" s="7"/>
      <c r="AHL183" s="7"/>
      <c r="AHM183" s="7"/>
      <c r="AHN183" s="7"/>
      <c r="AHO183" s="7"/>
      <c r="AHP183" s="7"/>
      <c r="AHQ183" s="7"/>
      <c r="AHR183" s="7"/>
      <c r="AHS183" s="7"/>
      <c r="AHT183" s="7"/>
      <c r="AHU183" s="7"/>
      <c r="AHV183" s="7"/>
      <c r="AHW183" s="7"/>
      <c r="AHX183" s="7"/>
      <c r="AHY183" s="7"/>
      <c r="AHZ183" s="7"/>
      <c r="AIA183" s="7"/>
      <c r="AIB183" s="7"/>
      <c r="AIC183" s="7"/>
      <c r="AID183" s="7"/>
      <c r="AIE183" s="7"/>
      <c r="AIF183" s="7"/>
      <c r="AIG183" s="7"/>
      <c r="AIH183" s="7"/>
      <c r="AII183" s="7"/>
      <c r="AIJ183" s="7"/>
      <c r="AIK183" s="7"/>
      <c r="AIL183" s="7"/>
      <c r="AIM183" s="7"/>
      <c r="AIN183" s="7"/>
      <c r="AIO183" s="7"/>
      <c r="AIP183" s="7"/>
      <c r="AIQ183" s="7"/>
      <c r="AIR183" s="7"/>
      <c r="AIS183" s="7"/>
      <c r="AIT183" s="7"/>
      <c r="AIU183" s="7"/>
      <c r="AIV183" s="7"/>
      <c r="AIW183" s="7"/>
      <c r="AIX183" s="7"/>
      <c r="AIY183" s="7"/>
      <c r="AIZ183" s="7"/>
      <c r="AJA183" s="7"/>
      <c r="AJB183" s="7"/>
      <c r="AJC183" s="7"/>
      <c r="AJD183" s="7"/>
      <c r="AJE183" s="7"/>
      <c r="AJF183" s="7"/>
      <c r="AJG183" s="7"/>
      <c r="AJH183" s="7"/>
      <c r="AJI183" s="7"/>
      <c r="AJJ183" s="7"/>
      <c r="AJK183" s="7"/>
      <c r="AJL183" s="7"/>
      <c r="AJM183" s="7"/>
      <c r="AJN183" s="7"/>
      <c r="AJO183" s="7"/>
      <c r="AJP183" s="7"/>
      <c r="AJQ183" s="7"/>
      <c r="AJR183" s="7"/>
      <c r="AJS183" s="7"/>
      <c r="AJT183" s="7"/>
      <c r="AJU183" s="7"/>
      <c r="AJV183" s="7"/>
      <c r="AJW183" s="7"/>
      <c r="AJX183" s="7"/>
      <c r="AJY183" s="7"/>
      <c r="AJZ183" s="7"/>
      <c r="AKA183" s="7"/>
      <c r="AKB183" s="7"/>
      <c r="AKC183" s="7"/>
      <c r="AKD183" s="7"/>
      <c r="AKE183" s="7"/>
      <c r="AKF183" s="7"/>
      <c r="AKG183" s="7"/>
      <c r="AKH183" s="7"/>
      <c r="AKI183" s="7"/>
      <c r="AKJ183" s="7"/>
      <c r="AKK183" s="7"/>
      <c r="AKL183" s="7"/>
      <c r="AKM183" s="7"/>
      <c r="AKN183" s="7"/>
      <c r="AKO183" s="7"/>
      <c r="AKP183" s="7"/>
      <c r="AKQ183" s="7"/>
      <c r="AKR183" s="7"/>
      <c r="AKS183" s="7"/>
      <c r="AKT183" s="7"/>
      <c r="AKU183" s="7"/>
      <c r="AKV183" s="7"/>
      <c r="AKW183" s="7"/>
      <c r="AKX183" s="7"/>
      <c r="AKY183" s="7"/>
      <c r="AKZ183" s="7"/>
      <c r="ALA183" s="7"/>
      <c r="ALB183" s="7"/>
      <c r="ALC183" s="7"/>
      <c r="ALD183" s="7"/>
      <c r="ALE183" s="7"/>
      <c r="ALF183" s="7"/>
      <c r="ALG183" s="7"/>
      <c r="ALH183" s="7"/>
      <c r="ALI183" s="7"/>
      <c r="ALJ183" s="7"/>
      <c r="ALK183" s="7"/>
      <c r="ALL183" s="7"/>
      <c r="ALM183" s="7"/>
      <c r="ALN183" s="7"/>
      <c r="ALO183" s="7"/>
      <c r="ALP183" s="7"/>
      <c r="ALQ183" s="7"/>
      <c r="ALR183" s="7"/>
      <c r="ALS183" s="7"/>
      <c r="ALT183" s="7"/>
      <c r="ALU183" s="7"/>
      <c r="ALV183" s="7"/>
      <c r="ALW183" s="7"/>
      <c r="ALX183" s="7"/>
      <c r="ALY183" s="7"/>
      <c r="ALZ183" s="7"/>
      <c r="AMA183" s="7"/>
      <c r="AMB183" s="7"/>
      <c r="AMC183" s="7"/>
      <c r="AMD183" s="7"/>
    </row>
    <row r="184" spans="1:1018" s="6" customFormat="1" ht="12.75" x14ac:dyDescent="0.2">
      <c r="A184" s="36" t="s">
        <v>128</v>
      </c>
      <c r="B184" s="5" t="s">
        <v>121</v>
      </c>
      <c r="C184" s="9">
        <v>1.026</v>
      </c>
      <c r="D184" s="9">
        <v>1.696</v>
      </c>
      <c r="E184" s="5" t="s">
        <v>196</v>
      </c>
      <c r="F184" s="9">
        <f>0.964-0.194-0.14-0.141-0.135</f>
        <v>0.35399999999999998</v>
      </c>
      <c r="G184" s="21" t="s">
        <v>10</v>
      </c>
    </row>
    <row r="185" spans="1:1018" s="6" customFormat="1" ht="12.75" x14ac:dyDescent="0.2">
      <c r="A185" s="36" t="s">
        <v>128</v>
      </c>
      <c r="B185" s="5" t="s">
        <v>121</v>
      </c>
      <c r="C185" s="9">
        <v>2.0449999999999999</v>
      </c>
      <c r="D185" s="9">
        <v>2.758</v>
      </c>
      <c r="E185" s="5" t="s">
        <v>253</v>
      </c>
      <c r="F185" s="9">
        <f>0.96-0.256-0.252</f>
        <v>0.45199999999999996</v>
      </c>
      <c r="G185" s="21" t="s">
        <v>10</v>
      </c>
    </row>
    <row r="186" spans="1:1018" s="6" customFormat="1" ht="12.75" x14ac:dyDescent="0.2">
      <c r="A186" s="36" t="s">
        <v>128</v>
      </c>
      <c r="B186" s="5" t="s">
        <v>237</v>
      </c>
      <c r="C186" s="9">
        <v>0.73199999999999998</v>
      </c>
      <c r="D186" s="9">
        <v>1.1319999999999999</v>
      </c>
      <c r="E186" s="5" t="s">
        <v>315</v>
      </c>
      <c r="F186" s="9">
        <v>0.252</v>
      </c>
      <c r="G186" s="21" t="s">
        <v>10</v>
      </c>
    </row>
    <row r="187" spans="1:1018" s="6" customFormat="1" ht="12.75" x14ac:dyDescent="0.2">
      <c r="A187" s="36" t="s">
        <v>128</v>
      </c>
      <c r="B187" s="5" t="s">
        <v>121</v>
      </c>
      <c r="C187" s="9">
        <v>2.78</v>
      </c>
      <c r="D187" s="9">
        <v>3.23</v>
      </c>
      <c r="E187" s="5" t="s">
        <v>316</v>
      </c>
      <c r="F187" s="9">
        <v>0.95899999999999996</v>
      </c>
      <c r="G187" s="21" t="s">
        <v>10</v>
      </c>
    </row>
    <row r="188" spans="1:1018" x14ac:dyDescent="0.25">
      <c r="A188" s="8" t="s">
        <v>129</v>
      </c>
      <c r="B188" s="5" t="s">
        <v>121</v>
      </c>
      <c r="C188" s="9">
        <v>1.087</v>
      </c>
      <c r="D188" s="9">
        <v>1.76</v>
      </c>
      <c r="E188" s="5" t="s">
        <v>190</v>
      </c>
      <c r="F188" s="9">
        <f>0.842-0.23-0.2-0.05-0.084</f>
        <v>0.27799999999999997</v>
      </c>
      <c r="G188" s="21" t="s">
        <v>10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  <c r="IW188" s="7"/>
      <c r="IX188" s="7"/>
      <c r="IY188" s="7"/>
      <c r="IZ188" s="7"/>
      <c r="JA188" s="7"/>
      <c r="JB188" s="7"/>
      <c r="JC188" s="7"/>
      <c r="JD188" s="7"/>
      <c r="JE188" s="7"/>
      <c r="JF188" s="7"/>
      <c r="JG188" s="7"/>
      <c r="JH188" s="7"/>
      <c r="JI188" s="7"/>
      <c r="JJ188" s="7"/>
      <c r="JK188" s="7"/>
      <c r="JL188" s="7"/>
      <c r="JM188" s="7"/>
      <c r="JN188" s="7"/>
      <c r="JO188" s="7"/>
      <c r="JP188" s="7"/>
      <c r="JQ188" s="7"/>
      <c r="JR188" s="7"/>
      <c r="JS188" s="7"/>
      <c r="JT188" s="7"/>
      <c r="JU188" s="7"/>
      <c r="JV188" s="7"/>
      <c r="JW188" s="7"/>
      <c r="JX188" s="7"/>
      <c r="JY188" s="7"/>
      <c r="JZ188" s="7"/>
      <c r="KA188" s="7"/>
      <c r="KB188" s="7"/>
      <c r="KC188" s="7"/>
      <c r="KD188" s="7"/>
      <c r="KE188" s="7"/>
      <c r="KF188" s="7"/>
      <c r="KG188" s="7"/>
      <c r="KH188" s="7"/>
      <c r="KI188" s="7"/>
      <c r="KJ188" s="7"/>
      <c r="KK188" s="7"/>
      <c r="KL188" s="7"/>
      <c r="KM188" s="7"/>
      <c r="KN188" s="7"/>
      <c r="KO188" s="7"/>
      <c r="KP188" s="7"/>
      <c r="KQ188" s="7"/>
      <c r="KR188" s="7"/>
      <c r="KS188" s="7"/>
      <c r="KT188" s="7"/>
      <c r="KU188" s="7"/>
      <c r="KV188" s="7"/>
      <c r="KW188" s="7"/>
      <c r="KX188" s="7"/>
      <c r="KY188" s="7"/>
      <c r="KZ188" s="7"/>
      <c r="LA188" s="7"/>
      <c r="LB188" s="7"/>
      <c r="LC188" s="7"/>
      <c r="LD188" s="7"/>
      <c r="LE188" s="7"/>
      <c r="LF188" s="7"/>
      <c r="LG188" s="7"/>
      <c r="LH188" s="7"/>
      <c r="LI188" s="7"/>
      <c r="LJ188" s="7"/>
      <c r="LK188" s="7"/>
      <c r="LL188" s="7"/>
      <c r="LM188" s="7"/>
      <c r="LN188" s="7"/>
      <c r="LO188" s="7"/>
      <c r="LP188" s="7"/>
      <c r="LQ188" s="7"/>
      <c r="LR188" s="7"/>
      <c r="LS188" s="7"/>
      <c r="LT188" s="7"/>
      <c r="LU188" s="7"/>
      <c r="LV188" s="7"/>
      <c r="LW188" s="7"/>
      <c r="LX188" s="7"/>
      <c r="LY188" s="7"/>
      <c r="LZ188" s="7"/>
      <c r="MA188" s="7"/>
      <c r="MB188" s="7"/>
      <c r="MC188" s="7"/>
      <c r="MD188" s="7"/>
      <c r="ME188" s="7"/>
      <c r="MF188" s="7"/>
      <c r="MG188" s="7"/>
      <c r="MH188" s="7"/>
      <c r="MI188" s="7"/>
      <c r="MJ188" s="7"/>
      <c r="MK188" s="7"/>
      <c r="ML188" s="7"/>
      <c r="MM188" s="7"/>
      <c r="MN188" s="7"/>
      <c r="MO188" s="7"/>
      <c r="MP188" s="7"/>
      <c r="MQ188" s="7"/>
      <c r="MR188" s="7"/>
      <c r="MS188" s="7"/>
      <c r="MT188" s="7"/>
      <c r="MU188" s="7"/>
      <c r="MV188" s="7"/>
      <c r="MW188" s="7"/>
      <c r="MX188" s="7"/>
      <c r="MY188" s="7"/>
      <c r="MZ188" s="7"/>
      <c r="NA188" s="7"/>
      <c r="NB188" s="7"/>
      <c r="NC188" s="7"/>
      <c r="ND188" s="7"/>
      <c r="NE188" s="7"/>
      <c r="NF188" s="7"/>
      <c r="NG188" s="7"/>
      <c r="NH188" s="7"/>
      <c r="NI188" s="7"/>
      <c r="NJ188" s="7"/>
      <c r="NK188" s="7"/>
      <c r="NL188" s="7"/>
      <c r="NM188" s="7"/>
      <c r="NN188" s="7"/>
      <c r="NO188" s="7"/>
      <c r="NP188" s="7"/>
      <c r="NQ188" s="7"/>
      <c r="NR188" s="7"/>
      <c r="NS188" s="7"/>
      <c r="NT188" s="7"/>
      <c r="NU188" s="7"/>
      <c r="NV188" s="7"/>
      <c r="NW188" s="7"/>
      <c r="NX188" s="7"/>
      <c r="NY188" s="7"/>
      <c r="NZ188" s="7"/>
      <c r="OA188" s="7"/>
      <c r="OB188" s="7"/>
      <c r="OC188" s="7"/>
      <c r="OD188" s="7"/>
      <c r="OE188" s="7"/>
      <c r="OF188" s="7"/>
      <c r="OG188" s="7"/>
      <c r="OH188" s="7"/>
      <c r="OI188" s="7"/>
      <c r="OJ188" s="7"/>
      <c r="OK188" s="7"/>
      <c r="OL188" s="7"/>
      <c r="OM188" s="7"/>
      <c r="ON188" s="7"/>
      <c r="OO188" s="7"/>
      <c r="OP188" s="7"/>
      <c r="OQ188" s="7"/>
      <c r="OR188" s="7"/>
      <c r="OS188" s="7"/>
      <c r="OT188" s="7"/>
      <c r="OU188" s="7"/>
      <c r="OV188" s="7"/>
      <c r="OW188" s="7"/>
      <c r="OX188" s="7"/>
      <c r="OY188" s="7"/>
      <c r="OZ188" s="7"/>
      <c r="PA188" s="7"/>
      <c r="PB188" s="7"/>
      <c r="PC188" s="7"/>
      <c r="PD188" s="7"/>
      <c r="PE188" s="7"/>
      <c r="PF188" s="7"/>
      <c r="PG188" s="7"/>
      <c r="PH188" s="7"/>
      <c r="PI188" s="7"/>
      <c r="PJ188" s="7"/>
      <c r="PK188" s="7"/>
      <c r="PL188" s="7"/>
      <c r="PM188" s="7"/>
      <c r="PN188" s="7"/>
      <c r="PO188" s="7"/>
      <c r="PP188" s="7"/>
      <c r="PQ188" s="7"/>
      <c r="PR188" s="7"/>
      <c r="PS188" s="7"/>
      <c r="PT188" s="7"/>
      <c r="PU188" s="7"/>
      <c r="PV188" s="7"/>
      <c r="PW188" s="7"/>
      <c r="PX188" s="7"/>
      <c r="PY188" s="7"/>
      <c r="PZ188" s="7"/>
      <c r="QA188" s="7"/>
      <c r="QB188" s="7"/>
      <c r="QC188" s="7"/>
      <c r="QD188" s="7"/>
      <c r="QE188" s="7"/>
      <c r="QF188" s="7"/>
      <c r="QG188" s="7"/>
      <c r="QH188" s="7"/>
      <c r="QI188" s="7"/>
      <c r="QJ188" s="7"/>
      <c r="QK188" s="7"/>
      <c r="QL188" s="7"/>
      <c r="QM188" s="7"/>
      <c r="QN188" s="7"/>
      <c r="QO188" s="7"/>
      <c r="QP188" s="7"/>
      <c r="QQ188" s="7"/>
      <c r="QR188" s="7"/>
      <c r="QS188" s="7"/>
      <c r="QT188" s="7"/>
      <c r="QU188" s="7"/>
      <c r="QV188" s="7"/>
      <c r="QW188" s="7"/>
      <c r="QX188" s="7"/>
      <c r="QY188" s="7"/>
      <c r="QZ188" s="7"/>
      <c r="RA188" s="7"/>
      <c r="RB188" s="7"/>
      <c r="RC188" s="7"/>
      <c r="RD188" s="7"/>
      <c r="RE188" s="7"/>
      <c r="RF188" s="7"/>
      <c r="RG188" s="7"/>
      <c r="RH188" s="7"/>
      <c r="RI188" s="7"/>
      <c r="RJ188" s="7"/>
      <c r="RK188" s="7"/>
      <c r="RL188" s="7"/>
      <c r="RM188" s="7"/>
      <c r="RN188" s="7"/>
      <c r="RO188" s="7"/>
      <c r="RP188" s="7"/>
      <c r="RQ188" s="7"/>
      <c r="RR188" s="7"/>
      <c r="RS188" s="7"/>
      <c r="RT188" s="7"/>
      <c r="RU188" s="7"/>
      <c r="RV188" s="7"/>
      <c r="RW188" s="7"/>
      <c r="RX188" s="7"/>
      <c r="RY188" s="7"/>
      <c r="RZ188" s="7"/>
      <c r="SA188" s="7"/>
      <c r="SB188" s="7"/>
      <c r="SC188" s="7"/>
      <c r="SD188" s="7"/>
      <c r="SE188" s="7"/>
      <c r="SF188" s="7"/>
      <c r="SG188" s="7"/>
      <c r="SH188" s="7"/>
      <c r="SI188" s="7"/>
      <c r="SJ188" s="7"/>
      <c r="SK188" s="7"/>
      <c r="SL188" s="7"/>
      <c r="SM188" s="7"/>
      <c r="SN188" s="7"/>
      <c r="SO188" s="7"/>
      <c r="SP188" s="7"/>
      <c r="SQ188" s="7"/>
      <c r="SR188" s="7"/>
      <c r="SS188" s="7"/>
      <c r="ST188" s="7"/>
      <c r="SU188" s="7"/>
      <c r="SV188" s="7"/>
      <c r="SW188" s="7"/>
      <c r="SX188" s="7"/>
      <c r="SY188" s="7"/>
      <c r="SZ188" s="7"/>
      <c r="TA188" s="7"/>
      <c r="TB188" s="7"/>
      <c r="TC188" s="7"/>
      <c r="TD188" s="7"/>
      <c r="TE188" s="7"/>
      <c r="TF188" s="7"/>
      <c r="TG188" s="7"/>
      <c r="TH188" s="7"/>
      <c r="TI188" s="7"/>
      <c r="TJ188" s="7"/>
      <c r="TK188" s="7"/>
      <c r="TL188" s="7"/>
      <c r="TM188" s="7"/>
      <c r="TN188" s="7"/>
      <c r="TO188" s="7"/>
      <c r="TP188" s="7"/>
      <c r="TQ188" s="7"/>
      <c r="TR188" s="7"/>
      <c r="TS188" s="7"/>
      <c r="TT188" s="7"/>
      <c r="TU188" s="7"/>
      <c r="TV188" s="7"/>
      <c r="TW188" s="7"/>
      <c r="TX188" s="7"/>
      <c r="TY188" s="7"/>
      <c r="TZ188" s="7"/>
      <c r="UA188" s="7"/>
      <c r="UB188" s="7"/>
      <c r="UC188" s="7"/>
      <c r="UD188" s="7"/>
      <c r="UE188" s="7"/>
      <c r="UF188" s="7"/>
      <c r="UG188" s="7"/>
      <c r="UH188" s="7"/>
      <c r="UI188" s="7"/>
      <c r="UJ188" s="7"/>
      <c r="UK188" s="7"/>
      <c r="UL188" s="7"/>
      <c r="UM188" s="7"/>
      <c r="UN188" s="7"/>
      <c r="UO188" s="7"/>
      <c r="UP188" s="7"/>
      <c r="UQ188" s="7"/>
      <c r="UR188" s="7"/>
      <c r="US188" s="7"/>
      <c r="UT188" s="7"/>
      <c r="UU188" s="7"/>
      <c r="UV188" s="7"/>
      <c r="UW188" s="7"/>
      <c r="UX188" s="7"/>
      <c r="UY188" s="7"/>
      <c r="UZ188" s="7"/>
      <c r="VA188" s="7"/>
      <c r="VB188" s="7"/>
      <c r="VC188" s="7"/>
      <c r="VD188" s="7"/>
      <c r="VE188" s="7"/>
      <c r="VF188" s="7"/>
      <c r="VG188" s="7"/>
      <c r="VH188" s="7"/>
      <c r="VI188" s="7"/>
      <c r="VJ188" s="7"/>
      <c r="VK188" s="7"/>
      <c r="VL188" s="7"/>
      <c r="VM188" s="7"/>
      <c r="VN188" s="7"/>
      <c r="VO188" s="7"/>
      <c r="VP188" s="7"/>
      <c r="VQ188" s="7"/>
      <c r="VR188" s="7"/>
      <c r="VS188" s="7"/>
      <c r="VT188" s="7"/>
      <c r="VU188" s="7"/>
      <c r="VV188" s="7"/>
      <c r="VW188" s="7"/>
      <c r="VX188" s="7"/>
      <c r="VY188" s="7"/>
      <c r="VZ188" s="7"/>
      <c r="WA188" s="7"/>
      <c r="WB188" s="7"/>
      <c r="WC188" s="7"/>
      <c r="WD188" s="7"/>
      <c r="WE188" s="7"/>
      <c r="WF188" s="7"/>
      <c r="WG188" s="7"/>
      <c r="WH188" s="7"/>
      <c r="WI188" s="7"/>
      <c r="WJ188" s="7"/>
      <c r="WK188" s="7"/>
      <c r="WL188" s="7"/>
      <c r="WM188" s="7"/>
      <c r="WN188" s="7"/>
      <c r="WO188" s="7"/>
      <c r="WP188" s="7"/>
      <c r="WQ188" s="7"/>
      <c r="WR188" s="7"/>
      <c r="WS188" s="7"/>
      <c r="WT188" s="7"/>
      <c r="WU188" s="7"/>
      <c r="WV188" s="7"/>
      <c r="WW188" s="7"/>
      <c r="WX188" s="7"/>
      <c r="WY188" s="7"/>
      <c r="WZ188" s="7"/>
      <c r="XA188" s="7"/>
      <c r="XB188" s="7"/>
      <c r="XC188" s="7"/>
      <c r="XD188" s="7"/>
      <c r="XE188" s="7"/>
      <c r="XF188" s="7"/>
      <c r="XG188" s="7"/>
      <c r="XH188" s="7"/>
      <c r="XI188" s="7"/>
      <c r="XJ188" s="7"/>
      <c r="XK188" s="7"/>
      <c r="XL188" s="7"/>
      <c r="XM188" s="7"/>
      <c r="XN188" s="7"/>
      <c r="XO188" s="7"/>
      <c r="XP188" s="7"/>
      <c r="XQ188" s="7"/>
      <c r="XR188" s="7"/>
      <c r="XS188" s="7"/>
      <c r="XT188" s="7"/>
      <c r="XU188" s="7"/>
      <c r="XV188" s="7"/>
      <c r="XW188" s="7"/>
      <c r="XX188" s="7"/>
      <c r="XY188" s="7"/>
      <c r="XZ188" s="7"/>
      <c r="YA188" s="7"/>
      <c r="YB188" s="7"/>
      <c r="YC188" s="7"/>
      <c r="YD188" s="7"/>
      <c r="YE188" s="7"/>
      <c r="YF188" s="7"/>
      <c r="YG188" s="7"/>
      <c r="YH188" s="7"/>
      <c r="YI188" s="7"/>
      <c r="YJ188" s="7"/>
      <c r="YK188" s="7"/>
      <c r="YL188" s="7"/>
      <c r="YM188" s="7"/>
      <c r="YN188" s="7"/>
      <c r="YO188" s="7"/>
      <c r="YP188" s="7"/>
      <c r="YQ188" s="7"/>
      <c r="YR188" s="7"/>
      <c r="YS188" s="7"/>
      <c r="YT188" s="7"/>
      <c r="YU188" s="7"/>
      <c r="YV188" s="7"/>
      <c r="YW188" s="7"/>
      <c r="YX188" s="7"/>
      <c r="YY188" s="7"/>
      <c r="YZ188" s="7"/>
      <c r="ZA188" s="7"/>
      <c r="ZB188" s="7"/>
      <c r="ZC188" s="7"/>
      <c r="ZD188" s="7"/>
      <c r="ZE188" s="7"/>
      <c r="ZF188" s="7"/>
      <c r="ZG188" s="7"/>
      <c r="ZH188" s="7"/>
      <c r="ZI188" s="7"/>
      <c r="ZJ188" s="7"/>
      <c r="ZK188" s="7"/>
      <c r="ZL188" s="7"/>
      <c r="ZM188" s="7"/>
      <c r="ZN188" s="7"/>
      <c r="ZO188" s="7"/>
      <c r="ZP188" s="7"/>
      <c r="ZQ188" s="7"/>
      <c r="ZR188" s="7"/>
      <c r="ZS188" s="7"/>
      <c r="ZT188" s="7"/>
      <c r="ZU188" s="7"/>
      <c r="ZV188" s="7"/>
      <c r="ZW188" s="7"/>
      <c r="ZX188" s="7"/>
      <c r="ZY188" s="7"/>
      <c r="ZZ188" s="7"/>
      <c r="AAA188" s="7"/>
      <c r="AAB188" s="7"/>
      <c r="AAC188" s="7"/>
      <c r="AAD188" s="7"/>
      <c r="AAE188" s="7"/>
      <c r="AAF188" s="7"/>
      <c r="AAG188" s="7"/>
      <c r="AAH188" s="7"/>
      <c r="AAI188" s="7"/>
      <c r="AAJ188" s="7"/>
      <c r="AAK188" s="7"/>
      <c r="AAL188" s="7"/>
      <c r="AAM188" s="7"/>
      <c r="AAN188" s="7"/>
      <c r="AAO188" s="7"/>
      <c r="AAP188" s="7"/>
      <c r="AAQ188" s="7"/>
      <c r="AAR188" s="7"/>
      <c r="AAS188" s="7"/>
      <c r="AAT188" s="7"/>
      <c r="AAU188" s="7"/>
      <c r="AAV188" s="7"/>
      <c r="AAW188" s="7"/>
      <c r="AAX188" s="7"/>
      <c r="AAY188" s="7"/>
      <c r="AAZ188" s="7"/>
      <c r="ABA188" s="7"/>
      <c r="ABB188" s="7"/>
      <c r="ABC188" s="7"/>
      <c r="ABD188" s="7"/>
      <c r="ABE188" s="7"/>
      <c r="ABF188" s="7"/>
      <c r="ABG188" s="7"/>
      <c r="ABH188" s="7"/>
      <c r="ABI188" s="7"/>
      <c r="ABJ188" s="7"/>
      <c r="ABK188" s="7"/>
      <c r="ABL188" s="7"/>
      <c r="ABM188" s="7"/>
      <c r="ABN188" s="7"/>
      <c r="ABO188" s="7"/>
      <c r="ABP188" s="7"/>
      <c r="ABQ188" s="7"/>
      <c r="ABR188" s="7"/>
      <c r="ABS188" s="7"/>
      <c r="ABT188" s="7"/>
      <c r="ABU188" s="7"/>
      <c r="ABV188" s="7"/>
      <c r="ABW188" s="7"/>
      <c r="ABX188" s="7"/>
      <c r="ABY188" s="7"/>
      <c r="ABZ188" s="7"/>
      <c r="ACA188" s="7"/>
      <c r="ACB188" s="7"/>
      <c r="ACC188" s="7"/>
      <c r="ACD188" s="7"/>
      <c r="ACE188" s="7"/>
      <c r="ACF188" s="7"/>
      <c r="ACG188" s="7"/>
      <c r="ACH188" s="7"/>
      <c r="ACI188" s="7"/>
      <c r="ACJ188" s="7"/>
      <c r="ACK188" s="7"/>
      <c r="ACL188" s="7"/>
      <c r="ACM188" s="7"/>
      <c r="ACN188" s="7"/>
      <c r="ACO188" s="7"/>
      <c r="ACP188" s="7"/>
      <c r="ACQ188" s="7"/>
      <c r="ACR188" s="7"/>
      <c r="ACS188" s="7"/>
      <c r="ACT188" s="7"/>
      <c r="ACU188" s="7"/>
      <c r="ACV188" s="7"/>
      <c r="ACW188" s="7"/>
      <c r="ACX188" s="7"/>
      <c r="ACY188" s="7"/>
      <c r="ACZ188" s="7"/>
      <c r="ADA188" s="7"/>
      <c r="ADB188" s="7"/>
      <c r="ADC188" s="7"/>
      <c r="ADD188" s="7"/>
      <c r="ADE188" s="7"/>
      <c r="ADF188" s="7"/>
      <c r="ADG188" s="7"/>
      <c r="ADH188" s="7"/>
      <c r="ADI188" s="7"/>
      <c r="ADJ188" s="7"/>
      <c r="ADK188" s="7"/>
      <c r="ADL188" s="7"/>
      <c r="ADM188" s="7"/>
      <c r="ADN188" s="7"/>
      <c r="ADO188" s="7"/>
      <c r="ADP188" s="7"/>
      <c r="ADQ188" s="7"/>
      <c r="ADR188" s="7"/>
      <c r="ADS188" s="7"/>
      <c r="ADT188" s="7"/>
      <c r="ADU188" s="7"/>
      <c r="ADV188" s="7"/>
      <c r="ADW188" s="7"/>
      <c r="ADX188" s="7"/>
      <c r="ADY188" s="7"/>
      <c r="ADZ188" s="7"/>
      <c r="AEA188" s="7"/>
      <c r="AEB188" s="7"/>
      <c r="AEC188" s="7"/>
      <c r="AED188" s="7"/>
      <c r="AEE188" s="7"/>
      <c r="AEF188" s="7"/>
      <c r="AEG188" s="7"/>
      <c r="AEH188" s="7"/>
      <c r="AEI188" s="7"/>
      <c r="AEJ188" s="7"/>
      <c r="AEK188" s="7"/>
      <c r="AEL188" s="7"/>
      <c r="AEM188" s="7"/>
      <c r="AEN188" s="7"/>
      <c r="AEO188" s="7"/>
      <c r="AEP188" s="7"/>
      <c r="AEQ188" s="7"/>
      <c r="AER188" s="7"/>
      <c r="AES188" s="7"/>
      <c r="AET188" s="7"/>
      <c r="AEU188" s="7"/>
      <c r="AEV188" s="7"/>
      <c r="AEW188" s="7"/>
      <c r="AEX188" s="7"/>
      <c r="AEY188" s="7"/>
      <c r="AEZ188" s="7"/>
      <c r="AFA188" s="7"/>
      <c r="AFB188" s="7"/>
      <c r="AFC188" s="7"/>
      <c r="AFD188" s="7"/>
      <c r="AFE188" s="7"/>
      <c r="AFF188" s="7"/>
      <c r="AFG188" s="7"/>
      <c r="AFH188" s="7"/>
      <c r="AFI188" s="7"/>
      <c r="AFJ188" s="7"/>
      <c r="AFK188" s="7"/>
      <c r="AFL188" s="7"/>
      <c r="AFM188" s="7"/>
      <c r="AFN188" s="7"/>
      <c r="AFO188" s="7"/>
      <c r="AFP188" s="7"/>
      <c r="AFQ188" s="7"/>
      <c r="AFR188" s="7"/>
      <c r="AFS188" s="7"/>
      <c r="AFT188" s="7"/>
      <c r="AFU188" s="7"/>
      <c r="AFV188" s="7"/>
      <c r="AFW188" s="7"/>
      <c r="AFX188" s="7"/>
      <c r="AFY188" s="7"/>
      <c r="AFZ188" s="7"/>
      <c r="AGA188" s="7"/>
      <c r="AGB188" s="7"/>
      <c r="AGC188" s="7"/>
      <c r="AGD188" s="7"/>
      <c r="AGE188" s="7"/>
      <c r="AGF188" s="7"/>
      <c r="AGG188" s="7"/>
      <c r="AGH188" s="7"/>
      <c r="AGI188" s="7"/>
      <c r="AGJ188" s="7"/>
      <c r="AGK188" s="7"/>
      <c r="AGL188" s="7"/>
      <c r="AGM188" s="7"/>
      <c r="AGN188" s="7"/>
      <c r="AGO188" s="7"/>
      <c r="AGP188" s="7"/>
      <c r="AGQ188" s="7"/>
      <c r="AGR188" s="7"/>
      <c r="AGS188" s="7"/>
      <c r="AGT188" s="7"/>
      <c r="AGU188" s="7"/>
      <c r="AGV188" s="7"/>
      <c r="AGW188" s="7"/>
      <c r="AGX188" s="7"/>
      <c r="AGY188" s="7"/>
      <c r="AGZ188" s="7"/>
      <c r="AHA188" s="7"/>
      <c r="AHB188" s="7"/>
      <c r="AHC188" s="7"/>
      <c r="AHD188" s="7"/>
      <c r="AHE188" s="7"/>
      <c r="AHF188" s="7"/>
      <c r="AHG188" s="7"/>
      <c r="AHH188" s="7"/>
      <c r="AHI188" s="7"/>
      <c r="AHJ188" s="7"/>
      <c r="AHK188" s="7"/>
      <c r="AHL188" s="7"/>
      <c r="AHM188" s="7"/>
      <c r="AHN188" s="7"/>
      <c r="AHO188" s="7"/>
      <c r="AHP188" s="7"/>
      <c r="AHQ188" s="7"/>
      <c r="AHR188" s="7"/>
      <c r="AHS188" s="7"/>
      <c r="AHT188" s="7"/>
      <c r="AHU188" s="7"/>
      <c r="AHV188" s="7"/>
      <c r="AHW188" s="7"/>
      <c r="AHX188" s="7"/>
      <c r="AHY188" s="7"/>
      <c r="AHZ188" s="7"/>
      <c r="AIA188" s="7"/>
      <c r="AIB188" s="7"/>
      <c r="AIC188" s="7"/>
      <c r="AID188" s="7"/>
      <c r="AIE188" s="7"/>
      <c r="AIF188" s="7"/>
      <c r="AIG188" s="7"/>
      <c r="AIH188" s="7"/>
      <c r="AII188" s="7"/>
      <c r="AIJ188" s="7"/>
      <c r="AIK188" s="7"/>
      <c r="AIL188" s="7"/>
      <c r="AIM188" s="7"/>
      <c r="AIN188" s="7"/>
      <c r="AIO188" s="7"/>
      <c r="AIP188" s="7"/>
      <c r="AIQ188" s="7"/>
      <c r="AIR188" s="7"/>
      <c r="AIS188" s="7"/>
      <c r="AIT188" s="7"/>
      <c r="AIU188" s="7"/>
      <c r="AIV188" s="7"/>
      <c r="AIW188" s="7"/>
      <c r="AIX188" s="7"/>
      <c r="AIY188" s="7"/>
      <c r="AIZ188" s="7"/>
      <c r="AJA188" s="7"/>
      <c r="AJB188" s="7"/>
      <c r="AJC188" s="7"/>
      <c r="AJD188" s="7"/>
      <c r="AJE188" s="7"/>
      <c r="AJF188" s="7"/>
      <c r="AJG188" s="7"/>
      <c r="AJH188" s="7"/>
      <c r="AJI188" s="7"/>
      <c r="AJJ188" s="7"/>
      <c r="AJK188" s="7"/>
      <c r="AJL188" s="7"/>
      <c r="AJM188" s="7"/>
      <c r="AJN188" s="7"/>
      <c r="AJO188" s="7"/>
      <c r="AJP188" s="7"/>
      <c r="AJQ188" s="7"/>
      <c r="AJR188" s="7"/>
      <c r="AJS188" s="7"/>
      <c r="AJT188" s="7"/>
      <c r="AJU188" s="7"/>
      <c r="AJV188" s="7"/>
      <c r="AJW188" s="7"/>
      <c r="AJX188" s="7"/>
      <c r="AJY188" s="7"/>
      <c r="AJZ188" s="7"/>
      <c r="AKA188" s="7"/>
      <c r="AKB188" s="7"/>
      <c r="AKC188" s="7"/>
      <c r="AKD188" s="7"/>
      <c r="AKE188" s="7"/>
      <c r="AKF188" s="7"/>
      <c r="AKG188" s="7"/>
      <c r="AKH188" s="7"/>
      <c r="AKI188" s="7"/>
      <c r="AKJ188" s="7"/>
      <c r="AKK188" s="7"/>
      <c r="AKL188" s="7"/>
      <c r="AKM188" s="7"/>
      <c r="AKN188" s="7"/>
      <c r="AKO188" s="7"/>
      <c r="AKP188" s="7"/>
      <c r="AKQ188" s="7"/>
      <c r="AKR188" s="7"/>
      <c r="AKS188" s="7"/>
      <c r="AKT188" s="7"/>
      <c r="AKU188" s="7"/>
      <c r="AKV188" s="7"/>
      <c r="AKW188" s="7"/>
      <c r="AKX188" s="7"/>
      <c r="AKY188" s="7"/>
      <c r="AKZ188" s="7"/>
      <c r="ALA188" s="7"/>
      <c r="ALB188" s="7"/>
      <c r="ALC188" s="7"/>
      <c r="ALD188" s="7"/>
      <c r="ALE188" s="7"/>
      <c r="ALF188" s="7"/>
      <c r="ALG188" s="7"/>
      <c r="ALH188" s="7"/>
      <c r="ALI188" s="7"/>
      <c r="ALJ188" s="7"/>
      <c r="ALK188" s="7"/>
      <c r="ALL188" s="7"/>
      <c r="ALM188" s="7"/>
      <c r="ALN188" s="7"/>
      <c r="ALO188" s="7"/>
      <c r="ALP188" s="7"/>
      <c r="ALQ188" s="7"/>
      <c r="ALR188" s="7"/>
      <c r="ALS188" s="7"/>
      <c r="ALT188" s="7"/>
      <c r="ALU188" s="7"/>
      <c r="ALV188" s="7"/>
      <c r="ALW188" s="7"/>
      <c r="ALX188" s="7"/>
      <c r="ALY188" s="7"/>
      <c r="ALZ188" s="7"/>
      <c r="AMA188" s="7"/>
      <c r="AMB188" s="7"/>
      <c r="AMC188" s="7"/>
      <c r="AMD188" s="7"/>
    </row>
    <row r="189" spans="1:1018" x14ac:dyDescent="0.25">
      <c r="A189" s="8" t="s">
        <v>129</v>
      </c>
      <c r="B189" s="5" t="s">
        <v>237</v>
      </c>
      <c r="C189" s="9">
        <v>1.266</v>
      </c>
      <c r="D189" s="9">
        <v>1.6659999999999999</v>
      </c>
      <c r="E189" s="5" t="s">
        <v>197</v>
      </c>
      <c r="F189" s="9">
        <f>0.836-0.085-0.423</f>
        <v>0.32800000000000001</v>
      </c>
      <c r="G189" s="21" t="s">
        <v>10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  <c r="IW189" s="7"/>
      <c r="IX189" s="7"/>
      <c r="IY189" s="7"/>
      <c r="IZ189" s="7"/>
      <c r="JA189" s="7"/>
      <c r="JB189" s="7"/>
      <c r="JC189" s="7"/>
      <c r="JD189" s="7"/>
      <c r="JE189" s="7"/>
      <c r="JF189" s="7"/>
      <c r="JG189" s="7"/>
      <c r="JH189" s="7"/>
      <c r="JI189" s="7"/>
      <c r="JJ189" s="7"/>
      <c r="JK189" s="7"/>
      <c r="JL189" s="7"/>
      <c r="JM189" s="7"/>
      <c r="JN189" s="7"/>
      <c r="JO189" s="7"/>
      <c r="JP189" s="7"/>
      <c r="JQ189" s="7"/>
      <c r="JR189" s="7"/>
      <c r="JS189" s="7"/>
      <c r="JT189" s="7"/>
      <c r="JU189" s="7"/>
      <c r="JV189" s="7"/>
      <c r="JW189" s="7"/>
      <c r="JX189" s="7"/>
      <c r="JY189" s="7"/>
      <c r="JZ189" s="7"/>
      <c r="KA189" s="7"/>
      <c r="KB189" s="7"/>
      <c r="KC189" s="7"/>
      <c r="KD189" s="7"/>
      <c r="KE189" s="7"/>
      <c r="KF189" s="7"/>
      <c r="KG189" s="7"/>
      <c r="KH189" s="7"/>
      <c r="KI189" s="7"/>
      <c r="KJ189" s="7"/>
      <c r="KK189" s="7"/>
      <c r="KL189" s="7"/>
      <c r="KM189" s="7"/>
      <c r="KN189" s="7"/>
      <c r="KO189" s="7"/>
      <c r="KP189" s="7"/>
      <c r="KQ189" s="7"/>
      <c r="KR189" s="7"/>
      <c r="KS189" s="7"/>
      <c r="KT189" s="7"/>
      <c r="KU189" s="7"/>
      <c r="KV189" s="7"/>
      <c r="KW189" s="7"/>
      <c r="KX189" s="7"/>
      <c r="KY189" s="7"/>
      <c r="KZ189" s="7"/>
      <c r="LA189" s="7"/>
      <c r="LB189" s="7"/>
      <c r="LC189" s="7"/>
      <c r="LD189" s="7"/>
      <c r="LE189" s="7"/>
      <c r="LF189" s="7"/>
      <c r="LG189" s="7"/>
      <c r="LH189" s="7"/>
      <c r="LI189" s="7"/>
      <c r="LJ189" s="7"/>
      <c r="LK189" s="7"/>
      <c r="LL189" s="7"/>
      <c r="LM189" s="7"/>
      <c r="LN189" s="7"/>
      <c r="LO189" s="7"/>
      <c r="LP189" s="7"/>
      <c r="LQ189" s="7"/>
      <c r="LR189" s="7"/>
      <c r="LS189" s="7"/>
      <c r="LT189" s="7"/>
      <c r="LU189" s="7"/>
      <c r="LV189" s="7"/>
      <c r="LW189" s="7"/>
      <c r="LX189" s="7"/>
      <c r="LY189" s="7"/>
      <c r="LZ189" s="7"/>
      <c r="MA189" s="7"/>
      <c r="MB189" s="7"/>
      <c r="MC189" s="7"/>
      <c r="MD189" s="7"/>
      <c r="ME189" s="7"/>
      <c r="MF189" s="7"/>
      <c r="MG189" s="7"/>
      <c r="MH189" s="7"/>
      <c r="MI189" s="7"/>
      <c r="MJ189" s="7"/>
      <c r="MK189" s="7"/>
      <c r="ML189" s="7"/>
      <c r="MM189" s="7"/>
      <c r="MN189" s="7"/>
      <c r="MO189" s="7"/>
      <c r="MP189" s="7"/>
      <c r="MQ189" s="7"/>
      <c r="MR189" s="7"/>
      <c r="MS189" s="7"/>
      <c r="MT189" s="7"/>
      <c r="MU189" s="7"/>
      <c r="MV189" s="7"/>
      <c r="MW189" s="7"/>
      <c r="MX189" s="7"/>
      <c r="MY189" s="7"/>
      <c r="MZ189" s="7"/>
      <c r="NA189" s="7"/>
      <c r="NB189" s="7"/>
      <c r="NC189" s="7"/>
      <c r="ND189" s="7"/>
      <c r="NE189" s="7"/>
      <c r="NF189" s="7"/>
      <c r="NG189" s="7"/>
      <c r="NH189" s="7"/>
      <c r="NI189" s="7"/>
      <c r="NJ189" s="7"/>
      <c r="NK189" s="7"/>
      <c r="NL189" s="7"/>
      <c r="NM189" s="7"/>
      <c r="NN189" s="7"/>
      <c r="NO189" s="7"/>
      <c r="NP189" s="7"/>
      <c r="NQ189" s="7"/>
      <c r="NR189" s="7"/>
      <c r="NS189" s="7"/>
      <c r="NT189" s="7"/>
      <c r="NU189" s="7"/>
      <c r="NV189" s="7"/>
      <c r="NW189" s="7"/>
      <c r="NX189" s="7"/>
      <c r="NY189" s="7"/>
      <c r="NZ189" s="7"/>
      <c r="OA189" s="7"/>
      <c r="OB189" s="7"/>
      <c r="OC189" s="7"/>
      <c r="OD189" s="7"/>
      <c r="OE189" s="7"/>
      <c r="OF189" s="7"/>
      <c r="OG189" s="7"/>
      <c r="OH189" s="7"/>
      <c r="OI189" s="7"/>
      <c r="OJ189" s="7"/>
      <c r="OK189" s="7"/>
      <c r="OL189" s="7"/>
      <c r="OM189" s="7"/>
      <c r="ON189" s="7"/>
      <c r="OO189" s="7"/>
      <c r="OP189" s="7"/>
      <c r="OQ189" s="7"/>
      <c r="OR189" s="7"/>
      <c r="OS189" s="7"/>
      <c r="OT189" s="7"/>
      <c r="OU189" s="7"/>
      <c r="OV189" s="7"/>
      <c r="OW189" s="7"/>
      <c r="OX189" s="7"/>
      <c r="OY189" s="7"/>
      <c r="OZ189" s="7"/>
      <c r="PA189" s="7"/>
      <c r="PB189" s="7"/>
      <c r="PC189" s="7"/>
      <c r="PD189" s="7"/>
      <c r="PE189" s="7"/>
      <c r="PF189" s="7"/>
      <c r="PG189" s="7"/>
      <c r="PH189" s="7"/>
      <c r="PI189" s="7"/>
      <c r="PJ189" s="7"/>
      <c r="PK189" s="7"/>
      <c r="PL189" s="7"/>
      <c r="PM189" s="7"/>
      <c r="PN189" s="7"/>
      <c r="PO189" s="7"/>
      <c r="PP189" s="7"/>
      <c r="PQ189" s="7"/>
      <c r="PR189" s="7"/>
      <c r="PS189" s="7"/>
      <c r="PT189" s="7"/>
      <c r="PU189" s="7"/>
      <c r="PV189" s="7"/>
      <c r="PW189" s="7"/>
      <c r="PX189" s="7"/>
      <c r="PY189" s="7"/>
      <c r="PZ189" s="7"/>
      <c r="QA189" s="7"/>
      <c r="QB189" s="7"/>
      <c r="QC189" s="7"/>
      <c r="QD189" s="7"/>
      <c r="QE189" s="7"/>
      <c r="QF189" s="7"/>
      <c r="QG189" s="7"/>
      <c r="QH189" s="7"/>
      <c r="QI189" s="7"/>
      <c r="QJ189" s="7"/>
      <c r="QK189" s="7"/>
      <c r="QL189" s="7"/>
      <c r="QM189" s="7"/>
      <c r="QN189" s="7"/>
      <c r="QO189" s="7"/>
      <c r="QP189" s="7"/>
      <c r="QQ189" s="7"/>
      <c r="QR189" s="7"/>
      <c r="QS189" s="7"/>
      <c r="QT189" s="7"/>
      <c r="QU189" s="7"/>
      <c r="QV189" s="7"/>
      <c r="QW189" s="7"/>
      <c r="QX189" s="7"/>
      <c r="QY189" s="7"/>
      <c r="QZ189" s="7"/>
      <c r="RA189" s="7"/>
      <c r="RB189" s="7"/>
      <c r="RC189" s="7"/>
      <c r="RD189" s="7"/>
      <c r="RE189" s="7"/>
      <c r="RF189" s="7"/>
      <c r="RG189" s="7"/>
      <c r="RH189" s="7"/>
      <c r="RI189" s="7"/>
      <c r="RJ189" s="7"/>
      <c r="RK189" s="7"/>
      <c r="RL189" s="7"/>
      <c r="RM189" s="7"/>
      <c r="RN189" s="7"/>
      <c r="RO189" s="7"/>
      <c r="RP189" s="7"/>
      <c r="RQ189" s="7"/>
      <c r="RR189" s="7"/>
      <c r="RS189" s="7"/>
      <c r="RT189" s="7"/>
      <c r="RU189" s="7"/>
      <c r="RV189" s="7"/>
      <c r="RW189" s="7"/>
      <c r="RX189" s="7"/>
      <c r="RY189" s="7"/>
      <c r="RZ189" s="7"/>
      <c r="SA189" s="7"/>
      <c r="SB189" s="7"/>
      <c r="SC189" s="7"/>
      <c r="SD189" s="7"/>
      <c r="SE189" s="7"/>
      <c r="SF189" s="7"/>
      <c r="SG189" s="7"/>
      <c r="SH189" s="7"/>
      <c r="SI189" s="7"/>
      <c r="SJ189" s="7"/>
      <c r="SK189" s="7"/>
      <c r="SL189" s="7"/>
      <c r="SM189" s="7"/>
      <c r="SN189" s="7"/>
      <c r="SO189" s="7"/>
      <c r="SP189" s="7"/>
      <c r="SQ189" s="7"/>
      <c r="SR189" s="7"/>
      <c r="SS189" s="7"/>
      <c r="ST189" s="7"/>
      <c r="SU189" s="7"/>
      <c r="SV189" s="7"/>
      <c r="SW189" s="7"/>
      <c r="SX189" s="7"/>
      <c r="SY189" s="7"/>
      <c r="SZ189" s="7"/>
      <c r="TA189" s="7"/>
      <c r="TB189" s="7"/>
      <c r="TC189" s="7"/>
      <c r="TD189" s="7"/>
      <c r="TE189" s="7"/>
      <c r="TF189" s="7"/>
      <c r="TG189" s="7"/>
      <c r="TH189" s="7"/>
      <c r="TI189" s="7"/>
      <c r="TJ189" s="7"/>
      <c r="TK189" s="7"/>
      <c r="TL189" s="7"/>
      <c r="TM189" s="7"/>
      <c r="TN189" s="7"/>
      <c r="TO189" s="7"/>
      <c r="TP189" s="7"/>
      <c r="TQ189" s="7"/>
      <c r="TR189" s="7"/>
      <c r="TS189" s="7"/>
      <c r="TT189" s="7"/>
      <c r="TU189" s="7"/>
      <c r="TV189" s="7"/>
      <c r="TW189" s="7"/>
      <c r="TX189" s="7"/>
      <c r="TY189" s="7"/>
      <c r="TZ189" s="7"/>
      <c r="UA189" s="7"/>
      <c r="UB189" s="7"/>
      <c r="UC189" s="7"/>
      <c r="UD189" s="7"/>
      <c r="UE189" s="7"/>
      <c r="UF189" s="7"/>
      <c r="UG189" s="7"/>
      <c r="UH189" s="7"/>
      <c r="UI189" s="7"/>
      <c r="UJ189" s="7"/>
      <c r="UK189" s="7"/>
      <c r="UL189" s="7"/>
      <c r="UM189" s="7"/>
      <c r="UN189" s="7"/>
      <c r="UO189" s="7"/>
      <c r="UP189" s="7"/>
      <c r="UQ189" s="7"/>
      <c r="UR189" s="7"/>
      <c r="US189" s="7"/>
      <c r="UT189" s="7"/>
      <c r="UU189" s="7"/>
      <c r="UV189" s="7"/>
      <c r="UW189" s="7"/>
      <c r="UX189" s="7"/>
      <c r="UY189" s="7"/>
      <c r="UZ189" s="7"/>
      <c r="VA189" s="7"/>
      <c r="VB189" s="7"/>
      <c r="VC189" s="7"/>
      <c r="VD189" s="7"/>
      <c r="VE189" s="7"/>
      <c r="VF189" s="7"/>
      <c r="VG189" s="7"/>
      <c r="VH189" s="7"/>
      <c r="VI189" s="7"/>
      <c r="VJ189" s="7"/>
      <c r="VK189" s="7"/>
      <c r="VL189" s="7"/>
      <c r="VM189" s="7"/>
      <c r="VN189" s="7"/>
      <c r="VO189" s="7"/>
      <c r="VP189" s="7"/>
      <c r="VQ189" s="7"/>
      <c r="VR189" s="7"/>
      <c r="VS189" s="7"/>
      <c r="VT189" s="7"/>
      <c r="VU189" s="7"/>
      <c r="VV189" s="7"/>
      <c r="VW189" s="7"/>
      <c r="VX189" s="7"/>
      <c r="VY189" s="7"/>
      <c r="VZ189" s="7"/>
      <c r="WA189" s="7"/>
      <c r="WB189" s="7"/>
      <c r="WC189" s="7"/>
      <c r="WD189" s="7"/>
      <c r="WE189" s="7"/>
      <c r="WF189" s="7"/>
      <c r="WG189" s="7"/>
      <c r="WH189" s="7"/>
      <c r="WI189" s="7"/>
      <c r="WJ189" s="7"/>
      <c r="WK189" s="7"/>
      <c r="WL189" s="7"/>
      <c r="WM189" s="7"/>
      <c r="WN189" s="7"/>
      <c r="WO189" s="7"/>
      <c r="WP189" s="7"/>
      <c r="WQ189" s="7"/>
      <c r="WR189" s="7"/>
      <c r="WS189" s="7"/>
      <c r="WT189" s="7"/>
      <c r="WU189" s="7"/>
      <c r="WV189" s="7"/>
      <c r="WW189" s="7"/>
      <c r="WX189" s="7"/>
      <c r="WY189" s="7"/>
      <c r="WZ189" s="7"/>
      <c r="XA189" s="7"/>
      <c r="XB189" s="7"/>
      <c r="XC189" s="7"/>
      <c r="XD189" s="7"/>
      <c r="XE189" s="7"/>
      <c r="XF189" s="7"/>
      <c r="XG189" s="7"/>
      <c r="XH189" s="7"/>
      <c r="XI189" s="7"/>
      <c r="XJ189" s="7"/>
      <c r="XK189" s="7"/>
      <c r="XL189" s="7"/>
      <c r="XM189" s="7"/>
      <c r="XN189" s="7"/>
      <c r="XO189" s="7"/>
      <c r="XP189" s="7"/>
      <c r="XQ189" s="7"/>
      <c r="XR189" s="7"/>
      <c r="XS189" s="7"/>
      <c r="XT189" s="7"/>
      <c r="XU189" s="7"/>
      <c r="XV189" s="7"/>
      <c r="XW189" s="7"/>
      <c r="XX189" s="7"/>
      <c r="XY189" s="7"/>
      <c r="XZ189" s="7"/>
      <c r="YA189" s="7"/>
      <c r="YB189" s="7"/>
      <c r="YC189" s="7"/>
      <c r="YD189" s="7"/>
      <c r="YE189" s="7"/>
      <c r="YF189" s="7"/>
      <c r="YG189" s="7"/>
      <c r="YH189" s="7"/>
      <c r="YI189" s="7"/>
      <c r="YJ189" s="7"/>
      <c r="YK189" s="7"/>
      <c r="YL189" s="7"/>
      <c r="YM189" s="7"/>
      <c r="YN189" s="7"/>
      <c r="YO189" s="7"/>
      <c r="YP189" s="7"/>
      <c r="YQ189" s="7"/>
      <c r="YR189" s="7"/>
      <c r="YS189" s="7"/>
      <c r="YT189" s="7"/>
      <c r="YU189" s="7"/>
      <c r="YV189" s="7"/>
      <c r="YW189" s="7"/>
      <c r="YX189" s="7"/>
      <c r="YY189" s="7"/>
      <c r="YZ189" s="7"/>
      <c r="ZA189" s="7"/>
      <c r="ZB189" s="7"/>
      <c r="ZC189" s="7"/>
      <c r="ZD189" s="7"/>
      <c r="ZE189" s="7"/>
      <c r="ZF189" s="7"/>
      <c r="ZG189" s="7"/>
      <c r="ZH189" s="7"/>
      <c r="ZI189" s="7"/>
      <c r="ZJ189" s="7"/>
      <c r="ZK189" s="7"/>
      <c r="ZL189" s="7"/>
      <c r="ZM189" s="7"/>
      <c r="ZN189" s="7"/>
      <c r="ZO189" s="7"/>
      <c r="ZP189" s="7"/>
      <c r="ZQ189" s="7"/>
      <c r="ZR189" s="7"/>
      <c r="ZS189" s="7"/>
      <c r="ZT189" s="7"/>
      <c r="ZU189" s="7"/>
      <c r="ZV189" s="7"/>
      <c r="ZW189" s="7"/>
      <c r="ZX189" s="7"/>
      <c r="ZY189" s="7"/>
      <c r="ZZ189" s="7"/>
      <c r="AAA189" s="7"/>
      <c r="AAB189" s="7"/>
      <c r="AAC189" s="7"/>
      <c r="AAD189" s="7"/>
      <c r="AAE189" s="7"/>
      <c r="AAF189" s="7"/>
      <c r="AAG189" s="7"/>
      <c r="AAH189" s="7"/>
      <c r="AAI189" s="7"/>
      <c r="AAJ189" s="7"/>
      <c r="AAK189" s="7"/>
      <c r="AAL189" s="7"/>
      <c r="AAM189" s="7"/>
      <c r="AAN189" s="7"/>
      <c r="AAO189" s="7"/>
      <c r="AAP189" s="7"/>
      <c r="AAQ189" s="7"/>
      <c r="AAR189" s="7"/>
      <c r="AAS189" s="7"/>
      <c r="AAT189" s="7"/>
      <c r="AAU189" s="7"/>
      <c r="AAV189" s="7"/>
      <c r="AAW189" s="7"/>
      <c r="AAX189" s="7"/>
      <c r="AAY189" s="7"/>
      <c r="AAZ189" s="7"/>
      <c r="ABA189" s="7"/>
      <c r="ABB189" s="7"/>
      <c r="ABC189" s="7"/>
      <c r="ABD189" s="7"/>
      <c r="ABE189" s="7"/>
      <c r="ABF189" s="7"/>
      <c r="ABG189" s="7"/>
      <c r="ABH189" s="7"/>
      <c r="ABI189" s="7"/>
      <c r="ABJ189" s="7"/>
      <c r="ABK189" s="7"/>
      <c r="ABL189" s="7"/>
      <c r="ABM189" s="7"/>
      <c r="ABN189" s="7"/>
      <c r="ABO189" s="7"/>
      <c r="ABP189" s="7"/>
      <c r="ABQ189" s="7"/>
      <c r="ABR189" s="7"/>
      <c r="ABS189" s="7"/>
      <c r="ABT189" s="7"/>
      <c r="ABU189" s="7"/>
      <c r="ABV189" s="7"/>
      <c r="ABW189" s="7"/>
      <c r="ABX189" s="7"/>
      <c r="ABY189" s="7"/>
      <c r="ABZ189" s="7"/>
      <c r="ACA189" s="7"/>
      <c r="ACB189" s="7"/>
      <c r="ACC189" s="7"/>
      <c r="ACD189" s="7"/>
      <c r="ACE189" s="7"/>
      <c r="ACF189" s="7"/>
      <c r="ACG189" s="7"/>
      <c r="ACH189" s="7"/>
      <c r="ACI189" s="7"/>
      <c r="ACJ189" s="7"/>
      <c r="ACK189" s="7"/>
      <c r="ACL189" s="7"/>
      <c r="ACM189" s="7"/>
      <c r="ACN189" s="7"/>
      <c r="ACO189" s="7"/>
      <c r="ACP189" s="7"/>
      <c r="ACQ189" s="7"/>
      <c r="ACR189" s="7"/>
      <c r="ACS189" s="7"/>
      <c r="ACT189" s="7"/>
      <c r="ACU189" s="7"/>
      <c r="ACV189" s="7"/>
      <c r="ACW189" s="7"/>
      <c r="ACX189" s="7"/>
      <c r="ACY189" s="7"/>
      <c r="ACZ189" s="7"/>
      <c r="ADA189" s="7"/>
      <c r="ADB189" s="7"/>
      <c r="ADC189" s="7"/>
      <c r="ADD189" s="7"/>
      <c r="ADE189" s="7"/>
      <c r="ADF189" s="7"/>
      <c r="ADG189" s="7"/>
      <c r="ADH189" s="7"/>
      <c r="ADI189" s="7"/>
      <c r="ADJ189" s="7"/>
      <c r="ADK189" s="7"/>
      <c r="ADL189" s="7"/>
      <c r="ADM189" s="7"/>
      <c r="ADN189" s="7"/>
      <c r="ADO189" s="7"/>
      <c r="ADP189" s="7"/>
      <c r="ADQ189" s="7"/>
      <c r="ADR189" s="7"/>
      <c r="ADS189" s="7"/>
      <c r="ADT189" s="7"/>
      <c r="ADU189" s="7"/>
      <c r="ADV189" s="7"/>
      <c r="ADW189" s="7"/>
      <c r="ADX189" s="7"/>
      <c r="ADY189" s="7"/>
      <c r="ADZ189" s="7"/>
      <c r="AEA189" s="7"/>
      <c r="AEB189" s="7"/>
      <c r="AEC189" s="7"/>
      <c r="AED189" s="7"/>
      <c r="AEE189" s="7"/>
      <c r="AEF189" s="7"/>
      <c r="AEG189" s="7"/>
      <c r="AEH189" s="7"/>
      <c r="AEI189" s="7"/>
      <c r="AEJ189" s="7"/>
      <c r="AEK189" s="7"/>
      <c r="AEL189" s="7"/>
      <c r="AEM189" s="7"/>
      <c r="AEN189" s="7"/>
      <c r="AEO189" s="7"/>
      <c r="AEP189" s="7"/>
      <c r="AEQ189" s="7"/>
      <c r="AER189" s="7"/>
      <c r="AES189" s="7"/>
      <c r="AET189" s="7"/>
      <c r="AEU189" s="7"/>
      <c r="AEV189" s="7"/>
      <c r="AEW189" s="7"/>
      <c r="AEX189" s="7"/>
      <c r="AEY189" s="7"/>
      <c r="AEZ189" s="7"/>
      <c r="AFA189" s="7"/>
      <c r="AFB189" s="7"/>
      <c r="AFC189" s="7"/>
      <c r="AFD189" s="7"/>
      <c r="AFE189" s="7"/>
      <c r="AFF189" s="7"/>
      <c r="AFG189" s="7"/>
      <c r="AFH189" s="7"/>
      <c r="AFI189" s="7"/>
      <c r="AFJ189" s="7"/>
      <c r="AFK189" s="7"/>
      <c r="AFL189" s="7"/>
      <c r="AFM189" s="7"/>
      <c r="AFN189" s="7"/>
      <c r="AFO189" s="7"/>
      <c r="AFP189" s="7"/>
      <c r="AFQ189" s="7"/>
      <c r="AFR189" s="7"/>
      <c r="AFS189" s="7"/>
      <c r="AFT189" s="7"/>
      <c r="AFU189" s="7"/>
      <c r="AFV189" s="7"/>
      <c r="AFW189" s="7"/>
      <c r="AFX189" s="7"/>
      <c r="AFY189" s="7"/>
      <c r="AFZ189" s="7"/>
      <c r="AGA189" s="7"/>
      <c r="AGB189" s="7"/>
      <c r="AGC189" s="7"/>
      <c r="AGD189" s="7"/>
      <c r="AGE189" s="7"/>
      <c r="AGF189" s="7"/>
      <c r="AGG189" s="7"/>
      <c r="AGH189" s="7"/>
      <c r="AGI189" s="7"/>
      <c r="AGJ189" s="7"/>
      <c r="AGK189" s="7"/>
      <c r="AGL189" s="7"/>
      <c r="AGM189" s="7"/>
      <c r="AGN189" s="7"/>
      <c r="AGO189" s="7"/>
      <c r="AGP189" s="7"/>
      <c r="AGQ189" s="7"/>
      <c r="AGR189" s="7"/>
      <c r="AGS189" s="7"/>
      <c r="AGT189" s="7"/>
      <c r="AGU189" s="7"/>
      <c r="AGV189" s="7"/>
      <c r="AGW189" s="7"/>
      <c r="AGX189" s="7"/>
      <c r="AGY189" s="7"/>
      <c r="AGZ189" s="7"/>
      <c r="AHA189" s="7"/>
      <c r="AHB189" s="7"/>
      <c r="AHC189" s="7"/>
      <c r="AHD189" s="7"/>
      <c r="AHE189" s="7"/>
      <c r="AHF189" s="7"/>
      <c r="AHG189" s="7"/>
      <c r="AHH189" s="7"/>
      <c r="AHI189" s="7"/>
      <c r="AHJ189" s="7"/>
      <c r="AHK189" s="7"/>
      <c r="AHL189" s="7"/>
      <c r="AHM189" s="7"/>
      <c r="AHN189" s="7"/>
      <c r="AHO189" s="7"/>
      <c r="AHP189" s="7"/>
      <c r="AHQ189" s="7"/>
      <c r="AHR189" s="7"/>
      <c r="AHS189" s="7"/>
      <c r="AHT189" s="7"/>
      <c r="AHU189" s="7"/>
      <c r="AHV189" s="7"/>
      <c r="AHW189" s="7"/>
      <c r="AHX189" s="7"/>
      <c r="AHY189" s="7"/>
      <c r="AHZ189" s="7"/>
      <c r="AIA189" s="7"/>
      <c r="AIB189" s="7"/>
      <c r="AIC189" s="7"/>
      <c r="AID189" s="7"/>
      <c r="AIE189" s="7"/>
      <c r="AIF189" s="7"/>
      <c r="AIG189" s="7"/>
      <c r="AIH189" s="7"/>
      <c r="AII189" s="7"/>
      <c r="AIJ189" s="7"/>
      <c r="AIK189" s="7"/>
      <c r="AIL189" s="7"/>
      <c r="AIM189" s="7"/>
      <c r="AIN189" s="7"/>
      <c r="AIO189" s="7"/>
      <c r="AIP189" s="7"/>
      <c r="AIQ189" s="7"/>
      <c r="AIR189" s="7"/>
      <c r="AIS189" s="7"/>
      <c r="AIT189" s="7"/>
      <c r="AIU189" s="7"/>
      <c r="AIV189" s="7"/>
      <c r="AIW189" s="7"/>
      <c r="AIX189" s="7"/>
      <c r="AIY189" s="7"/>
      <c r="AIZ189" s="7"/>
      <c r="AJA189" s="7"/>
      <c r="AJB189" s="7"/>
      <c r="AJC189" s="7"/>
      <c r="AJD189" s="7"/>
      <c r="AJE189" s="7"/>
      <c r="AJF189" s="7"/>
      <c r="AJG189" s="7"/>
      <c r="AJH189" s="7"/>
      <c r="AJI189" s="7"/>
      <c r="AJJ189" s="7"/>
      <c r="AJK189" s="7"/>
      <c r="AJL189" s="7"/>
      <c r="AJM189" s="7"/>
      <c r="AJN189" s="7"/>
      <c r="AJO189" s="7"/>
      <c r="AJP189" s="7"/>
      <c r="AJQ189" s="7"/>
      <c r="AJR189" s="7"/>
      <c r="AJS189" s="7"/>
      <c r="AJT189" s="7"/>
      <c r="AJU189" s="7"/>
      <c r="AJV189" s="7"/>
      <c r="AJW189" s="7"/>
      <c r="AJX189" s="7"/>
      <c r="AJY189" s="7"/>
      <c r="AJZ189" s="7"/>
      <c r="AKA189" s="7"/>
      <c r="AKB189" s="7"/>
      <c r="AKC189" s="7"/>
      <c r="AKD189" s="7"/>
      <c r="AKE189" s="7"/>
      <c r="AKF189" s="7"/>
      <c r="AKG189" s="7"/>
      <c r="AKH189" s="7"/>
      <c r="AKI189" s="7"/>
      <c r="AKJ189" s="7"/>
      <c r="AKK189" s="7"/>
      <c r="AKL189" s="7"/>
      <c r="AKM189" s="7"/>
      <c r="AKN189" s="7"/>
      <c r="AKO189" s="7"/>
      <c r="AKP189" s="7"/>
      <c r="AKQ189" s="7"/>
      <c r="AKR189" s="7"/>
      <c r="AKS189" s="7"/>
      <c r="AKT189" s="7"/>
      <c r="AKU189" s="7"/>
      <c r="AKV189" s="7"/>
      <c r="AKW189" s="7"/>
      <c r="AKX189" s="7"/>
      <c r="AKY189" s="7"/>
      <c r="AKZ189" s="7"/>
      <c r="ALA189" s="7"/>
      <c r="ALB189" s="7"/>
      <c r="ALC189" s="7"/>
      <c r="ALD189" s="7"/>
      <c r="ALE189" s="7"/>
      <c r="ALF189" s="7"/>
      <c r="ALG189" s="7"/>
      <c r="ALH189" s="7"/>
      <c r="ALI189" s="7"/>
      <c r="ALJ189" s="7"/>
      <c r="ALK189" s="7"/>
      <c r="ALL189" s="7"/>
      <c r="ALM189" s="7"/>
      <c r="ALN189" s="7"/>
      <c r="ALO189" s="7"/>
      <c r="ALP189" s="7"/>
      <c r="ALQ189" s="7"/>
      <c r="ALR189" s="7"/>
      <c r="ALS189" s="7"/>
      <c r="ALT189" s="7"/>
      <c r="ALU189" s="7"/>
      <c r="ALV189" s="7"/>
      <c r="ALW189" s="7"/>
      <c r="ALX189" s="7"/>
      <c r="ALY189" s="7"/>
      <c r="ALZ189" s="7"/>
      <c r="AMA189" s="7"/>
      <c r="AMB189" s="7"/>
      <c r="AMC189" s="7"/>
      <c r="AMD189" s="7"/>
    </row>
    <row r="190" spans="1:1018" x14ac:dyDescent="0.25">
      <c r="A190" s="8" t="s">
        <v>129</v>
      </c>
      <c r="B190" s="5" t="s">
        <v>121</v>
      </c>
      <c r="C190" s="9">
        <v>3.2189999999999999</v>
      </c>
      <c r="D190" s="9">
        <v>3.9220000000000002</v>
      </c>
      <c r="E190" s="5" t="s">
        <v>199</v>
      </c>
      <c r="F190" s="9">
        <v>0.84499999999999997</v>
      </c>
      <c r="G190" s="21" t="s">
        <v>10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  <c r="IX190" s="7"/>
      <c r="IY190" s="7"/>
      <c r="IZ190" s="7"/>
      <c r="JA190" s="7"/>
      <c r="JB190" s="7"/>
      <c r="JC190" s="7"/>
      <c r="JD190" s="7"/>
      <c r="JE190" s="7"/>
      <c r="JF190" s="7"/>
      <c r="JG190" s="7"/>
      <c r="JH190" s="7"/>
      <c r="JI190" s="7"/>
      <c r="JJ190" s="7"/>
      <c r="JK190" s="7"/>
      <c r="JL190" s="7"/>
      <c r="JM190" s="7"/>
      <c r="JN190" s="7"/>
      <c r="JO190" s="7"/>
      <c r="JP190" s="7"/>
      <c r="JQ190" s="7"/>
      <c r="JR190" s="7"/>
      <c r="JS190" s="7"/>
      <c r="JT190" s="7"/>
      <c r="JU190" s="7"/>
      <c r="JV190" s="7"/>
      <c r="JW190" s="7"/>
      <c r="JX190" s="7"/>
      <c r="JY190" s="7"/>
      <c r="JZ190" s="7"/>
      <c r="KA190" s="7"/>
      <c r="KB190" s="7"/>
      <c r="KC190" s="7"/>
      <c r="KD190" s="7"/>
      <c r="KE190" s="7"/>
      <c r="KF190" s="7"/>
      <c r="KG190" s="7"/>
      <c r="KH190" s="7"/>
      <c r="KI190" s="7"/>
      <c r="KJ190" s="7"/>
      <c r="KK190" s="7"/>
      <c r="KL190" s="7"/>
      <c r="KM190" s="7"/>
      <c r="KN190" s="7"/>
      <c r="KO190" s="7"/>
      <c r="KP190" s="7"/>
      <c r="KQ190" s="7"/>
      <c r="KR190" s="7"/>
      <c r="KS190" s="7"/>
      <c r="KT190" s="7"/>
      <c r="KU190" s="7"/>
      <c r="KV190" s="7"/>
      <c r="KW190" s="7"/>
      <c r="KX190" s="7"/>
      <c r="KY190" s="7"/>
      <c r="KZ190" s="7"/>
      <c r="LA190" s="7"/>
      <c r="LB190" s="7"/>
      <c r="LC190" s="7"/>
      <c r="LD190" s="7"/>
      <c r="LE190" s="7"/>
      <c r="LF190" s="7"/>
      <c r="LG190" s="7"/>
      <c r="LH190" s="7"/>
      <c r="LI190" s="7"/>
      <c r="LJ190" s="7"/>
      <c r="LK190" s="7"/>
      <c r="LL190" s="7"/>
      <c r="LM190" s="7"/>
      <c r="LN190" s="7"/>
      <c r="LO190" s="7"/>
      <c r="LP190" s="7"/>
      <c r="LQ190" s="7"/>
      <c r="LR190" s="7"/>
      <c r="LS190" s="7"/>
      <c r="LT190" s="7"/>
      <c r="LU190" s="7"/>
      <c r="LV190" s="7"/>
      <c r="LW190" s="7"/>
      <c r="LX190" s="7"/>
      <c r="LY190" s="7"/>
      <c r="LZ190" s="7"/>
      <c r="MA190" s="7"/>
      <c r="MB190" s="7"/>
      <c r="MC190" s="7"/>
      <c r="MD190" s="7"/>
      <c r="ME190" s="7"/>
      <c r="MF190" s="7"/>
      <c r="MG190" s="7"/>
      <c r="MH190" s="7"/>
      <c r="MI190" s="7"/>
      <c r="MJ190" s="7"/>
      <c r="MK190" s="7"/>
      <c r="ML190" s="7"/>
      <c r="MM190" s="7"/>
      <c r="MN190" s="7"/>
      <c r="MO190" s="7"/>
      <c r="MP190" s="7"/>
      <c r="MQ190" s="7"/>
      <c r="MR190" s="7"/>
      <c r="MS190" s="7"/>
      <c r="MT190" s="7"/>
      <c r="MU190" s="7"/>
      <c r="MV190" s="7"/>
      <c r="MW190" s="7"/>
      <c r="MX190" s="7"/>
      <c r="MY190" s="7"/>
      <c r="MZ190" s="7"/>
      <c r="NA190" s="7"/>
      <c r="NB190" s="7"/>
      <c r="NC190" s="7"/>
      <c r="ND190" s="7"/>
      <c r="NE190" s="7"/>
      <c r="NF190" s="7"/>
      <c r="NG190" s="7"/>
      <c r="NH190" s="7"/>
      <c r="NI190" s="7"/>
      <c r="NJ190" s="7"/>
      <c r="NK190" s="7"/>
      <c r="NL190" s="7"/>
      <c r="NM190" s="7"/>
      <c r="NN190" s="7"/>
      <c r="NO190" s="7"/>
      <c r="NP190" s="7"/>
      <c r="NQ190" s="7"/>
      <c r="NR190" s="7"/>
      <c r="NS190" s="7"/>
      <c r="NT190" s="7"/>
      <c r="NU190" s="7"/>
      <c r="NV190" s="7"/>
      <c r="NW190" s="7"/>
      <c r="NX190" s="7"/>
      <c r="NY190" s="7"/>
      <c r="NZ190" s="7"/>
      <c r="OA190" s="7"/>
      <c r="OB190" s="7"/>
      <c r="OC190" s="7"/>
      <c r="OD190" s="7"/>
      <c r="OE190" s="7"/>
      <c r="OF190" s="7"/>
      <c r="OG190" s="7"/>
      <c r="OH190" s="7"/>
      <c r="OI190" s="7"/>
      <c r="OJ190" s="7"/>
      <c r="OK190" s="7"/>
      <c r="OL190" s="7"/>
      <c r="OM190" s="7"/>
      <c r="ON190" s="7"/>
      <c r="OO190" s="7"/>
      <c r="OP190" s="7"/>
      <c r="OQ190" s="7"/>
      <c r="OR190" s="7"/>
      <c r="OS190" s="7"/>
      <c r="OT190" s="7"/>
      <c r="OU190" s="7"/>
      <c r="OV190" s="7"/>
      <c r="OW190" s="7"/>
      <c r="OX190" s="7"/>
      <c r="OY190" s="7"/>
      <c r="OZ190" s="7"/>
      <c r="PA190" s="7"/>
      <c r="PB190" s="7"/>
      <c r="PC190" s="7"/>
      <c r="PD190" s="7"/>
      <c r="PE190" s="7"/>
      <c r="PF190" s="7"/>
      <c r="PG190" s="7"/>
      <c r="PH190" s="7"/>
      <c r="PI190" s="7"/>
      <c r="PJ190" s="7"/>
      <c r="PK190" s="7"/>
      <c r="PL190" s="7"/>
      <c r="PM190" s="7"/>
      <c r="PN190" s="7"/>
      <c r="PO190" s="7"/>
      <c r="PP190" s="7"/>
      <c r="PQ190" s="7"/>
      <c r="PR190" s="7"/>
      <c r="PS190" s="7"/>
      <c r="PT190" s="7"/>
      <c r="PU190" s="7"/>
      <c r="PV190" s="7"/>
      <c r="PW190" s="7"/>
      <c r="PX190" s="7"/>
      <c r="PY190" s="7"/>
      <c r="PZ190" s="7"/>
      <c r="QA190" s="7"/>
      <c r="QB190" s="7"/>
      <c r="QC190" s="7"/>
      <c r="QD190" s="7"/>
      <c r="QE190" s="7"/>
      <c r="QF190" s="7"/>
      <c r="QG190" s="7"/>
      <c r="QH190" s="7"/>
      <c r="QI190" s="7"/>
      <c r="QJ190" s="7"/>
      <c r="QK190" s="7"/>
      <c r="QL190" s="7"/>
      <c r="QM190" s="7"/>
      <c r="QN190" s="7"/>
      <c r="QO190" s="7"/>
      <c r="QP190" s="7"/>
      <c r="QQ190" s="7"/>
      <c r="QR190" s="7"/>
      <c r="QS190" s="7"/>
      <c r="QT190" s="7"/>
      <c r="QU190" s="7"/>
      <c r="QV190" s="7"/>
      <c r="QW190" s="7"/>
      <c r="QX190" s="7"/>
      <c r="QY190" s="7"/>
      <c r="QZ190" s="7"/>
      <c r="RA190" s="7"/>
      <c r="RB190" s="7"/>
      <c r="RC190" s="7"/>
      <c r="RD190" s="7"/>
      <c r="RE190" s="7"/>
      <c r="RF190" s="7"/>
      <c r="RG190" s="7"/>
      <c r="RH190" s="7"/>
      <c r="RI190" s="7"/>
      <c r="RJ190" s="7"/>
      <c r="RK190" s="7"/>
      <c r="RL190" s="7"/>
      <c r="RM190" s="7"/>
      <c r="RN190" s="7"/>
      <c r="RO190" s="7"/>
      <c r="RP190" s="7"/>
      <c r="RQ190" s="7"/>
      <c r="RR190" s="7"/>
      <c r="RS190" s="7"/>
      <c r="RT190" s="7"/>
      <c r="RU190" s="7"/>
      <c r="RV190" s="7"/>
      <c r="RW190" s="7"/>
      <c r="RX190" s="7"/>
      <c r="RY190" s="7"/>
      <c r="RZ190" s="7"/>
      <c r="SA190" s="7"/>
      <c r="SB190" s="7"/>
      <c r="SC190" s="7"/>
      <c r="SD190" s="7"/>
      <c r="SE190" s="7"/>
      <c r="SF190" s="7"/>
      <c r="SG190" s="7"/>
      <c r="SH190" s="7"/>
      <c r="SI190" s="7"/>
      <c r="SJ190" s="7"/>
      <c r="SK190" s="7"/>
      <c r="SL190" s="7"/>
      <c r="SM190" s="7"/>
      <c r="SN190" s="7"/>
      <c r="SO190" s="7"/>
      <c r="SP190" s="7"/>
      <c r="SQ190" s="7"/>
      <c r="SR190" s="7"/>
      <c r="SS190" s="7"/>
      <c r="ST190" s="7"/>
      <c r="SU190" s="7"/>
      <c r="SV190" s="7"/>
      <c r="SW190" s="7"/>
      <c r="SX190" s="7"/>
      <c r="SY190" s="7"/>
      <c r="SZ190" s="7"/>
      <c r="TA190" s="7"/>
      <c r="TB190" s="7"/>
      <c r="TC190" s="7"/>
      <c r="TD190" s="7"/>
      <c r="TE190" s="7"/>
      <c r="TF190" s="7"/>
      <c r="TG190" s="7"/>
      <c r="TH190" s="7"/>
      <c r="TI190" s="7"/>
      <c r="TJ190" s="7"/>
      <c r="TK190" s="7"/>
      <c r="TL190" s="7"/>
      <c r="TM190" s="7"/>
      <c r="TN190" s="7"/>
      <c r="TO190" s="7"/>
      <c r="TP190" s="7"/>
      <c r="TQ190" s="7"/>
      <c r="TR190" s="7"/>
      <c r="TS190" s="7"/>
      <c r="TT190" s="7"/>
      <c r="TU190" s="7"/>
      <c r="TV190" s="7"/>
      <c r="TW190" s="7"/>
      <c r="TX190" s="7"/>
      <c r="TY190" s="7"/>
      <c r="TZ190" s="7"/>
      <c r="UA190" s="7"/>
      <c r="UB190" s="7"/>
      <c r="UC190" s="7"/>
      <c r="UD190" s="7"/>
      <c r="UE190" s="7"/>
      <c r="UF190" s="7"/>
      <c r="UG190" s="7"/>
      <c r="UH190" s="7"/>
      <c r="UI190" s="7"/>
      <c r="UJ190" s="7"/>
      <c r="UK190" s="7"/>
      <c r="UL190" s="7"/>
      <c r="UM190" s="7"/>
      <c r="UN190" s="7"/>
      <c r="UO190" s="7"/>
      <c r="UP190" s="7"/>
      <c r="UQ190" s="7"/>
      <c r="UR190" s="7"/>
      <c r="US190" s="7"/>
      <c r="UT190" s="7"/>
      <c r="UU190" s="7"/>
      <c r="UV190" s="7"/>
      <c r="UW190" s="7"/>
      <c r="UX190" s="7"/>
      <c r="UY190" s="7"/>
      <c r="UZ190" s="7"/>
      <c r="VA190" s="7"/>
      <c r="VB190" s="7"/>
      <c r="VC190" s="7"/>
      <c r="VD190" s="7"/>
      <c r="VE190" s="7"/>
      <c r="VF190" s="7"/>
      <c r="VG190" s="7"/>
      <c r="VH190" s="7"/>
      <c r="VI190" s="7"/>
      <c r="VJ190" s="7"/>
      <c r="VK190" s="7"/>
      <c r="VL190" s="7"/>
      <c r="VM190" s="7"/>
      <c r="VN190" s="7"/>
      <c r="VO190" s="7"/>
      <c r="VP190" s="7"/>
      <c r="VQ190" s="7"/>
      <c r="VR190" s="7"/>
      <c r="VS190" s="7"/>
      <c r="VT190" s="7"/>
      <c r="VU190" s="7"/>
      <c r="VV190" s="7"/>
      <c r="VW190" s="7"/>
      <c r="VX190" s="7"/>
      <c r="VY190" s="7"/>
      <c r="VZ190" s="7"/>
      <c r="WA190" s="7"/>
      <c r="WB190" s="7"/>
      <c r="WC190" s="7"/>
      <c r="WD190" s="7"/>
      <c r="WE190" s="7"/>
      <c r="WF190" s="7"/>
      <c r="WG190" s="7"/>
      <c r="WH190" s="7"/>
      <c r="WI190" s="7"/>
      <c r="WJ190" s="7"/>
      <c r="WK190" s="7"/>
      <c r="WL190" s="7"/>
      <c r="WM190" s="7"/>
      <c r="WN190" s="7"/>
      <c r="WO190" s="7"/>
      <c r="WP190" s="7"/>
      <c r="WQ190" s="7"/>
      <c r="WR190" s="7"/>
      <c r="WS190" s="7"/>
      <c r="WT190" s="7"/>
      <c r="WU190" s="7"/>
      <c r="WV190" s="7"/>
      <c r="WW190" s="7"/>
      <c r="WX190" s="7"/>
      <c r="WY190" s="7"/>
      <c r="WZ190" s="7"/>
      <c r="XA190" s="7"/>
      <c r="XB190" s="7"/>
      <c r="XC190" s="7"/>
      <c r="XD190" s="7"/>
      <c r="XE190" s="7"/>
      <c r="XF190" s="7"/>
      <c r="XG190" s="7"/>
      <c r="XH190" s="7"/>
      <c r="XI190" s="7"/>
      <c r="XJ190" s="7"/>
      <c r="XK190" s="7"/>
      <c r="XL190" s="7"/>
      <c r="XM190" s="7"/>
      <c r="XN190" s="7"/>
      <c r="XO190" s="7"/>
      <c r="XP190" s="7"/>
      <c r="XQ190" s="7"/>
      <c r="XR190" s="7"/>
      <c r="XS190" s="7"/>
      <c r="XT190" s="7"/>
      <c r="XU190" s="7"/>
      <c r="XV190" s="7"/>
      <c r="XW190" s="7"/>
      <c r="XX190" s="7"/>
      <c r="XY190" s="7"/>
      <c r="XZ190" s="7"/>
      <c r="YA190" s="7"/>
      <c r="YB190" s="7"/>
      <c r="YC190" s="7"/>
      <c r="YD190" s="7"/>
      <c r="YE190" s="7"/>
      <c r="YF190" s="7"/>
      <c r="YG190" s="7"/>
      <c r="YH190" s="7"/>
      <c r="YI190" s="7"/>
      <c r="YJ190" s="7"/>
      <c r="YK190" s="7"/>
      <c r="YL190" s="7"/>
      <c r="YM190" s="7"/>
      <c r="YN190" s="7"/>
      <c r="YO190" s="7"/>
      <c r="YP190" s="7"/>
      <c r="YQ190" s="7"/>
      <c r="YR190" s="7"/>
      <c r="YS190" s="7"/>
      <c r="YT190" s="7"/>
      <c r="YU190" s="7"/>
      <c r="YV190" s="7"/>
      <c r="YW190" s="7"/>
      <c r="YX190" s="7"/>
      <c r="YY190" s="7"/>
      <c r="YZ190" s="7"/>
      <c r="ZA190" s="7"/>
      <c r="ZB190" s="7"/>
      <c r="ZC190" s="7"/>
      <c r="ZD190" s="7"/>
      <c r="ZE190" s="7"/>
      <c r="ZF190" s="7"/>
      <c r="ZG190" s="7"/>
      <c r="ZH190" s="7"/>
      <c r="ZI190" s="7"/>
      <c r="ZJ190" s="7"/>
      <c r="ZK190" s="7"/>
      <c r="ZL190" s="7"/>
      <c r="ZM190" s="7"/>
      <c r="ZN190" s="7"/>
      <c r="ZO190" s="7"/>
      <c r="ZP190" s="7"/>
      <c r="ZQ190" s="7"/>
      <c r="ZR190" s="7"/>
      <c r="ZS190" s="7"/>
      <c r="ZT190" s="7"/>
      <c r="ZU190" s="7"/>
      <c r="ZV190" s="7"/>
      <c r="ZW190" s="7"/>
      <c r="ZX190" s="7"/>
      <c r="ZY190" s="7"/>
      <c r="ZZ190" s="7"/>
      <c r="AAA190" s="7"/>
      <c r="AAB190" s="7"/>
      <c r="AAC190" s="7"/>
      <c r="AAD190" s="7"/>
      <c r="AAE190" s="7"/>
      <c r="AAF190" s="7"/>
      <c r="AAG190" s="7"/>
      <c r="AAH190" s="7"/>
      <c r="AAI190" s="7"/>
      <c r="AAJ190" s="7"/>
      <c r="AAK190" s="7"/>
      <c r="AAL190" s="7"/>
      <c r="AAM190" s="7"/>
      <c r="AAN190" s="7"/>
      <c r="AAO190" s="7"/>
      <c r="AAP190" s="7"/>
      <c r="AAQ190" s="7"/>
      <c r="AAR190" s="7"/>
      <c r="AAS190" s="7"/>
      <c r="AAT190" s="7"/>
      <c r="AAU190" s="7"/>
      <c r="AAV190" s="7"/>
      <c r="AAW190" s="7"/>
      <c r="AAX190" s="7"/>
      <c r="AAY190" s="7"/>
      <c r="AAZ190" s="7"/>
      <c r="ABA190" s="7"/>
      <c r="ABB190" s="7"/>
      <c r="ABC190" s="7"/>
      <c r="ABD190" s="7"/>
      <c r="ABE190" s="7"/>
      <c r="ABF190" s="7"/>
      <c r="ABG190" s="7"/>
      <c r="ABH190" s="7"/>
      <c r="ABI190" s="7"/>
      <c r="ABJ190" s="7"/>
      <c r="ABK190" s="7"/>
      <c r="ABL190" s="7"/>
      <c r="ABM190" s="7"/>
      <c r="ABN190" s="7"/>
      <c r="ABO190" s="7"/>
      <c r="ABP190" s="7"/>
      <c r="ABQ190" s="7"/>
      <c r="ABR190" s="7"/>
      <c r="ABS190" s="7"/>
      <c r="ABT190" s="7"/>
      <c r="ABU190" s="7"/>
      <c r="ABV190" s="7"/>
      <c r="ABW190" s="7"/>
      <c r="ABX190" s="7"/>
      <c r="ABY190" s="7"/>
      <c r="ABZ190" s="7"/>
      <c r="ACA190" s="7"/>
      <c r="ACB190" s="7"/>
      <c r="ACC190" s="7"/>
      <c r="ACD190" s="7"/>
      <c r="ACE190" s="7"/>
      <c r="ACF190" s="7"/>
      <c r="ACG190" s="7"/>
      <c r="ACH190" s="7"/>
      <c r="ACI190" s="7"/>
      <c r="ACJ190" s="7"/>
      <c r="ACK190" s="7"/>
      <c r="ACL190" s="7"/>
      <c r="ACM190" s="7"/>
      <c r="ACN190" s="7"/>
      <c r="ACO190" s="7"/>
      <c r="ACP190" s="7"/>
      <c r="ACQ190" s="7"/>
      <c r="ACR190" s="7"/>
      <c r="ACS190" s="7"/>
      <c r="ACT190" s="7"/>
      <c r="ACU190" s="7"/>
      <c r="ACV190" s="7"/>
      <c r="ACW190" s="7"/>
      <c r="ACX190" s="7"/>
      <c r="ACY190" s="7"/>
      <c r="ACZ190" s="7"/>
      <c r="ADA190" s="7"/>
      <c r="ADB190" s="7"/>
      <c r="ADC190" s="7"/>
      <c r="ADD190" s="7"/>
      <c r="ADE190" s="7"/>
      <c r="ADF190" s="7"/>
      <c r="ADG190" s="7"/>
      <c r="ADH190" s="7"/>
      <c r="ADI190" s="7"/>
      <c r="ADJ190" s="7"/>
      <c r="ADK190" s="7"/>
      <c r="ADL190" s="7"/>
      <c r="ADM190" s="7"/>
      <c r="ADN190" s="7"/>
      <c r="ADO190" s="7"/>
      <c r="ADP190" s="7"/>
      <c r="ADQ190" s="7"/>
      <c r="ADR190" s="7"/>
      <c r="ADS190" s="7"/>
      <c r="ADT190" s="7"/>
      <c r="ADU190" s="7"/>
      <c r="ADV190" s="7"/>
      <c r="ADW190" s="7"/>
      <c r="ADX190" s="7"/>
      <c r="ADY190" s="7"/>
      <c r="ADZ190" s="7"/>
      <c r="AEA190" s="7"/>
      <c r="AEB190" s="7"/>
      <c r="AEC190" s="7"/>
      <c r="AED190" s="7"/>
      <c r="AEE190" s="7"/>
      <c r="AEF190" s="7"/>
      <c r="AEG190" s="7"/>
      <c r="AEH190" s="7"/>
      <c r="AEI190" s="7"/>
      <c r="AEJ190" s="7"/>
      <c r="AEK190" s="7"/>
      <c r="AEL190" s="7"/>
      <c r="AEM190" s="7"/>
      <c r="AEN190" s="7"/>
      <c r="AEO190" s="7"/>
      <c r="AEP190" s="7"/>
      <c r="AEQ190" s="7"/>
      <c r="AER190" s="7"/>
      <c r="AES190" s="7"/>
      <c r="AET190" s="7"/>
      <c r="AEU190" s="7"/>
      <c r="AEV190" s="7"/>
      <c r="AEW190" s="7"/>
      <c r="AEX190" s="7"/>
      <c r="AEY190" s="7"/>
      <c r="AEZ190" s="7"/>
      <c r="AFA190" s="7"/>
      <c r="AFB190" s="7"/>
      <c r="AFC190" s="7"/>
      <c r="AFD190" s="7"/>
      <c r="AFE190" s="7"/>
      <c r="AFF190" s="7"/>
      <c r="AFG190" s="7"/>
      <c r="AFH190" s="7"/>
      <c r="AFI190" s="7"/>
      <c r="AFJ190" s="7"/>
      <c r="AFK190" s="7"/>
      <c r="AFL190" s="7"/>
      <c r="AFM190" s="7"/>
      <c r="AFN190" s="7"/>
      <c r="AFO190" s="7"/>
      <c r="AFP190" s="7"/>
      <c r="AFQ190" s="7"/>
      <c r="AFR190" s="7"/>
      <c r="AFS190" s="7"/>
      <c r="AFT190" s="7"/>
      <c r="AFU190" s="7"/>
      <c r="AFV190" s="7"/>
      <c r="AFW190" s="7"/>
      <c r="AFX190" s="7"/>
      <c r="AFY190" s="7"/>
      <c r="AFZ190" s="7"/>
      <c r="AGA190" s="7"/>
      <c r="AGB190" s="7"/>
      <c r="AGC190" s="7"/>
      <c r="AGD190" s="7"/>
      <c r="AGE190" s="7"/>
      <c r="AGF190" s="7"/>
      <c r="AGG190" s="7"/>
      <c r="AGH190" s="7"/>
      <c r="AGI190" s="7"/>
      <c r="AGJ190" s="7"/>
      <c r="AGK190" s="7"/>
      <c r="AGL190" s="7"/>
      <c r="AGM190" s="7"/>
      <c r="AGN190" s="7"/>
      <c r="AGO190" s="7"/>
      <c r="AGP190" s="7"/>
      <c r="AGQ190" s="7"/>
      <c r="AGR190" s="7"/>
      <c r="AGS190" s="7"/>
      <c r="AGT190" s="7"/>
      <c r="AGU190" s="7"/>
      <c r="AGV190" s="7"/>
      <c r="AGW190" s="7"/>
      <c r="AGX190" s="7"/>
      <c r="AGY190" s="7"/>
      <c r="AGZ190" s="7"/>
      <c r="AHA190" s="7"/>
      <c r="AHB190" s="7"/>
      <c r="AHC190" s="7"/>
      <c r="AHD190" s="7"/>
      <c r="AHE190" s="7"/>
      <c r="AHF190" s="7"/>
      <c r="AHG190" s="7"/>
      <c r="AHH190" s="7"/>
      <c r="AHI190" s="7"/>
      <c r="AHJ190" s="7"/>
      <c r="AHK190" s="7"/>
      <c r="AHL190" s="7"/>
      <c r="AHM190" s="7"/>
      <c r="AHN190" s="7"/>
      <c r="AHO190" s="7"/>
      <c r="AHP190" s="7"/>
      <c r="AHQ190" s="7"/>
      <c r="AHR190" s="7"/>
      <c r="AHS190" s="7"/>
      <c r="AHT190" s="7"/>
      <c r="AHU190" s="7"/>
      <c r="AHV190" s="7"/>
      <c r="AHW190" s="7"/>
      <c r="AHX190" s="7"/>
      <c r="AHY190" s="7"/>
      <c r="AHZ190" s="7"/>
      <c r="AIA190" s="7"/>
      <c r="AIB190" s="7"/>
      <c r="AIC190" s="7"/>
      <c r="AID190" s="7"/>
      <c r="AIE190" s="7"/>
      <c r="AIF190" s="7"/>
      <c r="AIG190" s="7"/>
      <c r="AIH190" s="7"/>
      <c r="AII190" s="7"/>
      <c r="AIJ190" s="7"/>
      <c r="AIK190" s="7"/>
      <c r="AIL190" s="7"/>
      <c r="AIM190" s="7"/>
      <c r="AIN190" s="7"/>
      <c r="AIO190" s="7"/>
      <c r="AIP190" s="7"/>
      <c r="AIQ190" s="7"/>
      <c r="AIR190" s="7"/>
      <c r="AIS190" s="7"/>
      <c r="AIT190" s="7"/>
      <c r="AIU190" s="7"/>
      <c r="AIV190" s="7"/>
      <c r="AIW190" s="7"/>
      <c r="AIX190" s="7"/>
      <c r="AIY190" s="7"/>
      <c r="AIZ190" s="7"/>
      <c r="AJA190" s="7"/>
      <c r="AJB190" s="7"/>
      <c r="AJC190" s="7"/>
      <c r="AJD190" s="7"/>
      <c r="AJE190" s="7"/>
      <c r="AJF190" s="7"/>
      <c r="AJG190" s="7"/>
      <c r="AJH190" s="7"/>
      <c r="AJI190" s="7"/>
      <c r="AJJ190" s="7"/>
      <c r="AJK190" s="7"/>
      <c r="AJL190" s="7"/>
      <c r="AJM190" s="7"/>
      <c r="AJN190" s="7"/>
      <c r="AJO190" s="7"/>
      <c r="AJP190" s="7"/>
      <c r="AJQ190" s="7"/>
      <c r="AJR190" s="7"/>
      <c r="AJS190" s="7"/>
      <c r="AJT190" s="7"/>
      <c r="AJU190" s="7"/>
      <c r="AJV190" s="7"/>
      <c r="AJW190" s="7"/>
      <c r="AJX190" s="7"/>
      <c r="AJY190" s="7"/>
      <c r="AJZ190" s="7"/>
      <c r="AKA190" s="7"/>
      <c r="AKB190" s="7"/>
      <c r="AKC190" s="7"/>
      <c r="AKD190" s="7"/>
      <c r="AKE190" s="7"/>
      <c r="AKF190" s="7"/>
      <c r="AKG190" s="7"/>
      <c r="AKH190" s="7"/>
      <c r="AKI190" s="7"/>
      <c r="AKJ190" s="7"/>
      <c r="AKK190" s="7"/>
      <c r="AKL190" s="7"/>
      <c r="AKM190" s="7"/>
      <c r="AKN190" s="7"/>
      <c r="AKO190" s="7"/>
      <c r="AKP190" s="7"/>
      <c r="AKQ190" s="7"/>
      <c r="AKR190" s="7"/>
      <c r="AKS190" s="7"/>
      <c r="AKT190" s="7"/>
      <c r="AKU190" s="7"/>
      <c r="AKV190" s="7"/>
      <c r="AKW190" s="7"/>
      <c r="AKX190" s="7"/>
      <c r="AKY190" s="7"/>
      <c r="AKZ190" s="7"/>
      <c r="ALA190" s="7"/>
      <c r="ALB190" s="7"/>
      <c r="ALC190" s="7"/>
      <c r="ALD190" s="7"/>
      <c r="ALE190" s="7"/>
      <c r="ALF190" s="7"/>
      <c r="ALG190" s="7"/>
      <c r="ALH190" s="7"/>
      <c r="ALI190" s="7"/>
      <c r="ALJ190" s="7"/>
      <c r="ALK190" s="7"/>
      <c r="ALL190" s="7"/>
      <c r="ALM190" s="7"/>
      <c r="ALN190" s="7"/>
      <c r="ALO190" s="7"/>
      <c r="ALP190" s="7"/>
      <c r="ALQ190" s="7"/>
      <c r="ALR190" s="7"/>
      <c r="ALS190" s="7"/>
      <c r="ALT190" s="7"/>
      <c r="ALU190" s="7"/>
      <c r="ALV190" s="7"/>
      <c r="ALW190" s="7"/>
      <c r="ALX190" s="7"/>
      <c r="ALY190" s="7"/>
      <c r="ALZ190" s="7"/>
      <c r="AMA190" s="7"/>
      <c r="AMB190" s="7"/>
      <c r="AMC190" s="7"/>
      <c r="AMD190" s="7"/>
    </row>
    <row r="191" spans="1:1018" x14ac:dyDescent="0.25">
      <c r="A191" s="8" t="s">
        <v>129</v>
      </c>
      <c r="B191" s="5" t="s">
        <v>121</v>
      </c>
      <c r="C191" s="9">
        <v>3.2250000000000001</v>
      </c>
      <c r="D191" s="9">
        <v>3.915</v>
      </c>
      <c r="E191" s="5" t="s">
        <v>225</v>
      </c>
      <c r="F191" s="9">
        <v>0.84299999999999997</v>
      </c>
      <c r="G191" s="21" t="s">
        <v>10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  <c r="IX191" s="7"/>
      <c r="IY191" s="7"/>
      <c r="IZ191" s="7"/>
      <c r="JA191" s="7"/>
      <c r="JB191" s="7"/>
      <c r="JC191" s="7"/>
      <c r="JD191" s="7"/>
      <c r="JE191" s="7"/>
      <c r="JF191" s="7"/>
      <c r="JG191" s="7"/>
      <c r="JH191" s="7"/>
      <c r="JI191" s="7"/>
      <c r="JJ191" s="7"/>
      <c r="JK191" s="7"/>
      <c r="JL191" s="7"/>
      <c r="JM191" s="7"/>
      <c r="JN191" s="7"/>
      <c r="JO191" s="7"/>
      <c r="JP191" s="7"/>
      <c r="JQ191" s="7"/>
      <c r="JR191" s="7"/>
      <c r="JS191" s="7"/>
      <c r="JT191" s="7"/>
      <c r="JU191" s="7"/>
      <c r="JV191" s="7"/>
      <c r="JW191" s="7"/>
      <c r="JX191" s="7"/>
      <c r="JY191" s="7"/>
      <c r="JZ191" s="7"/>
      <c r="KA191" s="7"/>
      <c r="KB191" s="7"/>
      <c r="KC191" s="7"/>
      <c r="KD191" s="7"/>
      <c r="KE191" s="7"/>
      <c r="KF191" s="7"/>
      <c r="KG191" s="7"/>
      <c r="KH191" s="7"/>
      <c r="KI191" s="7"/>
      <c r="KJ191" s="7"/>
      <c r="KK191" s="7"/>
      <c r="KL191" s="7"/>
      <c r="KM191" s="7"/>
      <c r="KN191" s="7"/>
      <c r="KO191" s="7"/>
      <c r="KP191" s="7"/>
      <c r="KQ191" s="7"/>
      <c r="KR191" s="7"/>
      <c r="KS191" s="7"/>
      <c r="KT191" s="7"/>
      <c r="KU191" s="7"/>
      <c r="KV191" s="7"/>
      <c r="KW191" s="7"/>
      <c r="KX191" s="7"/>
      <c r="KY191" s="7"/>
      <c r="KZ191" s="7"/>
      <c r="LA191" s="7"/>
      <c r="LB191" s="7"/>
      <c r="LC191" s="7"/>
      <c r="LD191" s="7"/>
      <c r="LE191" s="7"/>
      <c r="LF191" s="7"/>
      <c r="LG191" s="7"/>
      <c r="LH191" s="7"/>
      <c r="LI191" s="7"/>
      <c r="LJ191" s="7"/>
      <c r="LK191" s="7"/>
      <c r="LL191" s="7"/>
      <c r="LM191" s="7"/>
      <c r="LN191" s="7"/>
      <c r="LO191" s="7"/>
      <c r="LP191" s="7"/>
      <c r="LQ191" s="7"/>
      <c r="LR191" s="7"/>
      <c r="LS191" s="7"/>
      <c r="LT191" s="7"/>
      <c r="LU191" s="7"/>
      <c r="LV191" s="7"/>
      <c r="LW191" s="7"/>
      <c r="LX191" s="7"/>
      <c r="LY191" s="7"/>
      <c r="LZ191" s="7"/>
      <c r="MA191" s="7"/>
      <c r="MB191" s="7"/>
      <c r="MC191" s="7"/>
      <c r="MD191" s="7"/>
      <c r="ME191" s="7"/>
      <c r="MF191" s="7"/>
      <c r="MG191" s="7"/>
      <c r="MH191" s="7"/>
      <c r="MI191" s="7"/>
      <c r="MJ191" s="7"/>
      <c r="MK191" s="7"/>
      <c r="ML191" s="7"/>
      <c r="MM191" s="7"/>
      <c r="MN191" s="7"/>
      <c r="MO191" s="7"/>
      <c r="MP191" s="7"/>
      <c r="MQ191" s="7"/>
      <c r="MR191" s="7"/>
      <c r="MS191" s="7"/>
      <c r="MT191" s="7"/>
      <c r="MU191" s="7"/>
      <c r="MV191" s="7"/>
      <c r="MW191" s="7"/>
      <c r="MX191" s="7"/>
      <c r="MY191" s="7"/>
      <c r="MZ191" s="7"/>
      <c r="NA191" s="7"/>
      <c r="NB191" s="7"/>
      <c r="NC191" s="7"/>
      <c r="ND191" s="7"/>
      <c r="NE191" s="7"/>
      <c r="NF191" s="7"/>
      <c r="NG191" s="7"/>
      <c r="NH191" s="7"/>
      <c r="NI191" s="7"/>
      <c r="NJ191" s="7"/>
      <c r="NK191" s="7"/>
      <c r="NL191" s="7"/>
      <c r="NM191" s="7"/>
      <c r="NN191" s="7"/>
      <c r="NO191" s="7"/>
      <c r="NP191" s="7"/>
      <c r="NQ191" s="7"/>
      <c r="NR191" s="7"/>
      <c r="NS191" s="7"/>
      <c r="NT191" s="7"/>
      <c r="NU191" s="7"/>
      <c r="NV191" s="7"/>
      <c r="NW191" s="7"/>
      <c r="NX191" s="7"/>
      <c r="NY191" s="7"/>
      <c r="NZ191" s="7"/>
      <c r="OA191" s="7"/>
      <c r="OB191" s="7"/>
      <c r="OC191" s="7"/>
      <c r="OD191" s="7"/>
      <c r="OE191" s="7"/>
      <c r="OF191" s="7"/>
      <c r="OG191" s="7"/>
      <c r="OH191" s="7"/>
      <c r="OI191" s="7"/>
      <c r="OJ191" s="7"/>
      <c r="OK191" s="7"/>
      <c r="OL191" s="7"/>
      <c r="OM191" s="7"/>
      <c r="ON191" s="7"/>
      <c r="OO191" s="7"/>
      <c r="OP191" s="7"/>
      <c r="OQ191" s="7"/>
      <c r="OR191" s="7"/>
      <c r="OS191" s="7"/>
      <c r="OT191" s="7"/>
      <c r="OU191" s="7"/>
      <c r="OV191" s="7"/>
      <c r="OW191" s="7"/>
      <c r="OX191" s="7"/>
      <c r="OY191" s="7"/>
      <c r="OZ191" s="7"/>
      <c r="PA191" s="7"/>
      <c r="PB191" s="7"/>
      <c r="PC191" s="7"/>
      <c r="PD191" s="7"/>
      <c r="PE191" s="7"/>
      <c r="PF191" s="7"/>
      <c r="PG191" s="7"/>
      <c r="PH191" s="7"/>
      <c r="PI191" s="7"/>
      <c r="PJ191" s="7"/>
      <c r="PK191" s="7"/>
      <c r="PL191" s="7"/>
      <c r="PM191" s="7"/>
      <c r="PN191" s="7"/>
      <c r="PO191" s="7"/>
      <c r="PP191" s="7"/>
      <c r="PQ191" s="7"/>
      <c r="PR191" s="7"/>
      <c r="PS191" s="7"/>
      <c r="PT191" s="7"/>
      <c r="PU191" s="7"/>
      <c r="PV191" s="7"/>
      <c r="PW191" s="7"/>
      <c r="PX191" s="7"/>
      <c r="PY191" s="7"/>
      <c r="PZ191" s="7"/>
      <c r="QA191" s="7"/>
      <c r="QB191" s="7"/>
      <c r="QC191" s="7"/>
      <c r="QD191" s="7"/>
      <c r="QE191" s="7"/>
      <c r="QF191" s="7"/>
      <c r="QG191" s="7"/>
      <c r="QH191" s="7"/>
      <c r="QI191" s="7"/>
      <c r="QJ191" s="7"/>
      <c r="QK191" s="7"/>
      <c r="QL191" s="7"/>
      <c r="QM191" s="7"/>
      <c r="QN191" s="7"/>
      <c r="QO191" s="7"/>
      <c r="QP191" s="7"/>
      <c r="QQ191" s="7"/>
      <c r="QR191" s="7"/>
      <c r="QS191" s="7"/>
      <c r="QT191" s="7"/>
      <c r="QU191" s="7"/>
      <c r="QV191" s="7"/>
      <c r="QW191" s="7"/>
      <c r="QX191" s="7"/>
      <c r="QY191" s="7"/>
      <c r="QZ191" s="7"/>
      <c r="RA191" s="7"/>
      <c r="RB191" s="7"/>
      <c r="RC191" s="7"/>
      <c r="RD191" s="7"/>
      <c r="RE191" s="7"/>
      <c r="RF191" s="7"/>
      <c r="RG191" s="7"/>
      <c r="RH191" s="7"/>
      <c r="RI191" s="7"/>
      <c r="RJ191" s="7"/>
      <c r="RK191" s="7"/>
      <c r="RL191" s="7"/>
      <c r="RM191" s="7"/>
      <c r="RN191" s="7"/>
      <c r="RO191" s="7"/>
      <c r="RP191" s="7"/>
      <c r="RQ191" s="7"/>
      <c r="RR191" s="7"/>
      <c r="RS191" s="7"/>
      <c r="RT191" s="7"/>
      <c r="RU191" s="7"/>
      <c r="RV191" s="7"/>
      <c r="RW191" s="7"/>
      <c r="RX191" s="7"/>
      <c r="RY191" s="7"/>
      <c r="RZ191" s="7"/>
      <c r="SA191" s="7"/>
      <c r="SB191" s="7"/>
      <c r="SC191" s="7"/>
      <c r="SD191" s="7"/>
      <c r="SE191" s="7"/>
      <c r="SF191" s="7"/>
      <c r="SG191" s="7"/>
      <c r="SH191" s="7"/>
      <c r="SI191" s="7"/>
      <c r="SJ191" s="7"/>
      <c r="SK191" s="7"/>
      <c r="SL191" s="7"/>
      <c r="SM191" s="7"/>
      <c r="SN191" s="7"/>
      <c r="SO191" s="7"/>
      <c r="SP191" s="7"/>
      <c r="SQ191" s="7"/>
      <c r="SR191" s="7"/>
      <c r="SS191" s="7"/>
      <c r="ST191" s="7"/>
      <c r="SU191" s="7"/>
      <c r="SV191" s="7"/>
      <c r="SW191" s="7"/>
      <c r="SX191" s="7"/>
      <c r="SY191" s="7"/>
      <c r="SZ191" s="7"/>
      <c r="TA191" s="7"/>
      <c r="TB191" s="7"/>
      <c r="TC191" s="7"/>
      <c r="TD191" s="7"/>
      <c r="TE191" s="7"/>
      <c r="TF191" s="7"/>
      <c r="TG191" s="7"/>
      <c r="TH191" s="7"/>
      <c r="TI191" s="7"/>
      <c r="TJ191" s="7"/>
      <c r="TK191" s="7"/>
      <c r="TL191" s="7"/>
      <c r="TM191" s="7"/>
      <c r="TN191" s="7"/>
      <c r="TO191" s="7"/>
      <c r="TP191" s="7"/>
      <c r="TQ191" s="7"/>
      <c r="TR191" s="7"/>
      <c r="TS191" s="7"/>
      <c r="TT191" s="7"/>
      <c r="TU191" s="7"/>
      <c r="TV191" s="7"/>
      <c r="TW191" s="7"/>
      <c r="TX191" s="7"/>
      <c r="TY191" s="7"/>
      <c r="TZ191" s="7"/>
      <c r="UA191" s="7"/>
      <c r="UB191" s="7"/>
      <c r="UC191" s="7"/>
      <c r="UD191" s="7"/>
      <c r="UE191" s="7"/>
      <c r="UF191" s="7"/>
      <c r="UG191" s="7"/>
      <c r="UH191" s="7"/>
      <c r="UI191" s="7"/>
      <c r="UJ191" s="7"/>
      <c r="UK191" s="7"/>
      <c r="UL191" s="7"/>
      <c r="UM191" s="7"/>
      <c r="UN191" s="7"/>
      <c r="UO191" s="7"/>
      <c r="UP191" s="7"/>
      <c r="UQ191" s="7"/>
      <c r="UR191" s="7"/>
      <c r="US191" s="7"/>
      <c r="UT191" s="7"/>
      <c r="UU191" s="7"/>
      <c r="UV191" s="7"/>
      <c r="UW191" s="7"/>
      <c r="UX191" s="7"/>
      <c r="UY191" s="7"/>
      <c r="UZ191" s="7"/>
      <c r="VA191" s="7"/>
      <c r="VB191" s="7"/>
      <c r="VC191" s="7"/>
      <c r="VD191" s="7"/>
      <c r="VE191" s="7"/>
      <c r="VF191" s="7"/>
      <c r="VG191" s="7"/>
      <c r="VH191" s="7"/>
      <c r="VI191" s="7"/>
      <c r="VJ191" s="7"/>
      <c r="VK191" s="7"/>
      <c r="VL191" s="7"/>
      <c r="VM191" s="7"/>
      <c r="VN191" s="7"/>
      <c r="VO191" s="7"/>
      <c r="VP191" s="7"/>
      <c r="VQ191" s="7"/>
      <c r="VR191" s="7"/>
      <c r="VS191" s="7"/>
      <c r="VT191" s="7"/>
      <c r="VU191" s="7"/>
      <c r="VV191" s="7"/>
      <c r="VW191" s="7"/>
      <c r="VX191" s="7"/>
      <c r="VY191" s="7"/>
      <c r="VZ191" s="7"/>
      <c r="WA191" s="7"/>
      <c r="WB191" s="7"/>
      <c r="WC191" s="7"/>
      <c r="WD191" s="7"/>
      <c r="WE191" s="7"/>
      <c r="WF191" s="7"/>
      <c r="WG191" s="7"/>
      <c r="WH191" s="7"/>
      <c r="WI191" s="7"/>
      <c r="WJ191" s="7"/>
      <c r="WK191" s="7"/>
      <c r="WL191" s="7"/>
      <c r="WM191" s="7"/>
      <c r="WN191" s="7"/>
      <c r="WO191" s="7"/>
      <c r="WP191" s="7"/>
      <c r="WQ191" s="7"/>
      <c r="WR191" s="7"/>
      <c r="WS191" s="7"/>
      <c r="WT191" s="7"/>
      <c r="WU191" s="7"/>
      <c r="WV191" s="7"/>
      <c r="WW191" s="7"/>
      <c r="WX191" s="7"/>
      <c r="WY191" s="7"/>
      <c r="WZ191" s="7"/>
      <c r="XA191" s="7"/>
      <c r="XB191" s="7"/>
      <c r="XC191" s="7"/>
      <c r="XD191" s="7"/>
      <c r="XE191" s="7"/>
      <c r="XF191" s="7"/>
      <c r="XG191" s="7"/>
      <c r="XH191" s="7"/>
      <c r="XI191" s="7"/>
      <c r="XJ191" s="7"/>
      <c r="XK191" s="7"/>
      <c r="XL191" s="7"/>
      <c r="XM191" s="7"/>
      <c r="XN191" s="7"/>
      <c r="XO191" s="7"/>
      <c r="XP191" s="7"/>
      <c r="XQ191" s="7"/>
      <c r="XR191" s="7"/>
      <c r="XS191" s="7"/>
      <c r="XT191" s="7"/>
      <c r="XU191" s="7"/>
      <c r="XV191" s="7"/>
      <c r="XW191" s="7"/>
      <c r="XX191" s="7"/>
      <c r="XY191" s="7"/>
      <c r="XZ191" s="7"/>
      <c r="YA191" s="7"/>
      <c r="YB191" s="7"/>
      <c r="YC191" s="7"/>
      <c r="YD191" s="7"/>
      <c r="YE191" s="7"/>
      <c r="YF191" s="7"/>
      <c r="YG191" s="7"/>
      <c r="YH191" s="7"/>
      <c r="YI191" s="7"/>
      <c r="YJ191" s="7"/>
      <c r="YK191" s="7"/>
      <c r="YL191" s="7"/>
      <c r="YM191" s="7"/>
      <c r="YN191" s="7"/>
      <c r="YO191" s="7"/>
      <c r="YP191" s="7"/>
      <c r="YQ191" s="7"/>
      <c r="YR191" s="7"/>
      <c r="YS191" s="7"/>
      <c r="YT191" s="7"/>
      <c r="YU191" s="7"/>
      <c r="YV191" s="7"/>
      <c r="YW191" s="7"/>
      <c r="YX191" s="7"/>
      <c r="YY191" s="7"/>
      <c r="YZ191" s="7"/>
      <c r="ZA191" s="7"/>
      <c r="ZB191" s="7"/>
      <c r="ZC191" s="7"/>
      <c r="ZD191" s="7"/>
      <c r="ZE191" s="7"/>
      <c r="ZF191" s="7"/>
      <c r="ZG191" s="7"/>
      <c r="ZH191" s="7"/>
      <c r="ZI191" s="7"/>
      <c r="ZJ191" s="7"/>
      <c r="ZK191" s="7"/>
      <c r="ZL191" s="7"/>
      <c r="ZM191" s="7"/>
      <c r="ZN191" s="7"/>
      <c r="ZO191" s="7"/>
      <c r="ZP191" s="7"/>
      <c r="ZQ191" s="7"/>
      <c r="ZR191" s="7"/>
      <c r="ZS191" s="7"/>
      <c r="ZT191" s="7"/>
      <c r="ZU191" s="7"/>
      <c r="ZV191" s="7"/>
      <c r="ZW191" s="7"/>
      <c r="ZX191" s="7"/>
      <c r="ZY191" s="7"/>
      <c r="ZZ191" s="7"/>
      <c r="AAA191" s="7"/>
      <c r="AAB191" s="7"/>
      <c r="AAC191" s="7"/>
      <c r="AAD191" s="7"/>
      <c r="AAE191" s="7"/>
      <c r="AAF191" s="7"/>
      <c r="AAG191" s="7"/>
      <c r="AAH191" s="7"/>
      <c r="AAI191" s="7"/>
      <c r="AAJ191" s="7"/>
      <c r="AAK191" s="7"/>
      <c r="AAL191" s="7"/>
      <c r="AAM191" s="7"/>
      <c r="AAN191" s="7"/>
      <c r="AAO191" s="7"/>
      <c r="AAP191" s="7"/>
      <c r="AAQ191" s="7"/>
      <c r="AAR191" s="7"/>
      <c r="AAS191" s="7"/>
      <c r="AAT191" s="7"/>
      <c r="AAU191" s="7"/>
      <c r="AAV191" s="7"/>
      <c r="AAW191" s="7"/>
      <c r="AAX191" s="7"/>
      <c r="AAY191" s="7"/>
      <c r="AAZ191" s="7"/>
      <c r="ABA191" s="7"/>
      <c r="ABB191" s="7"/>
      <c r="ABC191" s="7"/>
      <c r="ABD191" s="7"/>
      <c r="ABE191" s="7"/>
      <c r="ABF191" s="7"/>
      <c r="ABG191" s="7"/>
      <c r="ABH191" s="7"/>
      <c r="ABI191" s="7"/>
      <c r="ABJ191" s="7"/>
      <c r="ABK191" s="7"/>
      <c r="ABL191" s="7"/>
      <c r="ABM191" s="7"/>
      <c r="ABN191" s="7"/>
      <c r="ABO191" s="7"/>
      <c r="ABP191" s="7"/>
      <c r="ABQ191" s="7"/>
      <c r="ABR191" s="7"/>
      <c r="ABS191" s="7"/>
      <c r="ABT191" s="7"/>
      <c r="ABU191" s="7"/>
      <c r="ABV191" s="7"/>
      <c r="ABW191" s="7"/>
      <c r="ABX191" s="7"/>
      <c r="ABY191" s="7"/>
      <c r="ABZ191" s="7"/>
      <c r="ACA191" s="7"/>
      <c r="ACB191" s="7"/>
      <c r="ACC191" s="7"/>
      <c r="ACD191" s="7"/>
      <c r="ACE191" s="7"/>
      <c r="ACF191" s="7"/>
      <c r="ACG191" s="7"/>
      <c r="ACH191" s="7"/>
      <c r="ACI191" s="7"/>
      <c r="ACJ191" s="7"/>
      <c r="ACK191" s="7"/>
      <c r="ACL191" s="7"/>
      <c r="ACM191" s="7"/>
      <c r="ACN191" s="7"/>
      <c r="ACO191" s="7"/>
      <c r="ACP191" s="7"/>
      <c r="ACQ191" s="7"/>
      <c r="ACR191" s="7"/>
      <c r="ACS191" s="7"/>
      <c r="ACT191" s="7"/>
      <c r="ACU191" s="7"/>
      <c r="ACV191" s="7"/>
      <c r="ACW191" s="7"/>
      <c r="ACX191" s="7"/>
      <c r="ACY191" s="7"/>
      <c r="ACZ191" s="7"/>
      <c r="ADA191" s="7"/>
      <c r="ADB191" s="7"/>
      <c r="ADC191" s="7"/>
      <c r="ADD191" s="7"/>
      <c r="ADE191" s="7"/>
      <c r="ADF191" s="7"/>
      <c r="ADG191" s="7"/>
      <c r="ADH191" s="7"/>
      <c r="ADI191" s="7"/>
      <c r="ADJ191" s="7"/>
      <c r="ADK191" s="7"/>
      <c r="ADL191" s="7"/>
      <c r="ADM191" s="7"/>
      <c r="ADN191" s="7"/>
      <c r="ADO191" s="7"/>
      <c r="ADP191" s="7"/>
      <c r="ADQ191" s="7"/>
      <c r="ADR191" s="7"/>
      <c r="ADS191" s="7"/>
      <c r="ADT191" s="7"/>
      <c r="ADU191" s="7"/>
      <c r="ADV191" s="7"/>
      <c r="ADW191" s="7"/>
      <c r="ADX191" s="7"/>
      <c r="ADY191" s="7"/>
      <c r="ADZ191" s="7"/>
      <c r="AEA191" s="7"/>
      <c r="AEB191" s="7"/>
      <c r="AEC191" s="7"/>
      <c r="AED191" s="7"/>
      <c r="AEE191" s="7"/>
      <c r="AEF191" s="7"/>
      <c r="AEG191" s="7"/>
      <c r="AEH191" s="7"/>
      <c r="AEI191" s="7"/>
      <c r="AEJ191" s="7"/>
      <c r="AEK191" s="7"/>
      <c r="AEL191" s="7"/>
      <c r="AEM191" s="7"/>
      <c r="AEN191" s="7"/>
      <c r="AEO191" s="7"/>
      <c r="AEP191" s="7"/>
      <c r="AEQ191" s="7"/>
      <c r="AER191" s="7"/>
      <c r="AES191" s="7"/>
      <c r="AET191" s="7"/>
      <c r="AEU191" s="7"/>
      <c r="AEV191" s="7"/>
      <c r="AEW191" s="7"/>
      <c r="AEX191" s="7"/>
      <c r="AEY191" s="7"/>
      <c r="AEZ191" s="7"/>
      <c r="AFA191" s="7"/>
      <c r="AFB191" s="7"/>
      <c r="AFC191" s="7"/>
      <c r="AFD191" s="7"/>
      <c r="AFE191" s="7"/>
      <c r="AFF191" s="7"/>
      <c r="AFG191" s="7"/>
      <c r="AFH191" s="7"/>
      <c r="AFI191" s="7"/>
      <c r="AFJ191" s="7"/>
      <c r="AFK191" s="7"/>
      <c r="AFL191" s="7"/>
      <c r="AFM191" s="7"/>
      <c r="AFN191" s="7"/>
      <c r="AFO191" s="7"/>
      <c r="AFP191" s="7"/>
      <c r="AFQ191" s="7"/>
      <c r="AFR191" s="7"/>
      <c r="AFS191" s="7"/>
      <c r="AFT191" s="7"/>
      <c r="AFU191" s="7"/>
      <c r="AFV191" s="7"/>
      <c r="AFW191" s="7"/>
      <c r="AFX191" s="7"/>
      <c r="AFY191" s="7"/>
      <c r="AFZ191" s="7"/>
      <c r="AGA191" s="7"/>
      <c r="AGB191" s="7"/>
      <c r="AGC191" s="7"/>
      <c r="AGD191" s="7"/>
      <c r="AGE191" s="7"/>
      <c r="AGF191" s="7"/>
      <c r="AGG191" s="7"/>
      <c r="AGH191" s="7"/>
      <c r="AGI191" s="7"/>
      <c r="AGJ191" s="7"/>
      <c r="AGK191" s="7"/>
      <c r="AGL191" s="7"/>
      <c r="AGM191" s="7"/>
      <c r="AGN191" s="7"/>
      <c r="AGO191" s="7"/>
      <c r="AGP191" s="7"/>
      <c r="AGQ191" s="7"/>
      <c r="AGR191" s="7"/>
      <c r="AGS191" s="7"/>
      <c r="AGT191" s="7"/>
      <c r="AGU191" s="7"/>
      <c r="AGV191" s="7"/>
      <c r="AGW191" s="7"/>
      <c r="AGX191" s="7"/>
      <c r="AGY191" s="7"/>
      <c r="AGZ191" s="7"/>
      <c r="AHA191" s="7"/>
      <c r="AHB191" s="7"/>
      <c r="AHC191" s="7"/>
      <c r="AHD191" s="7"/>
      <c r="AHE191" s="7"/>
      <c r="AHF191" s="7"/>
      <c r="AHG191" s="7"/>
      <c r="AHH191" s="7"/>
      <c r="AHI191" s="7"/>
      <c r="AHJ191" s="7"/>
      <c r="AHK191" s="7"/>
      <c r="AHL191" s="7"/>
      <c r="AHM191" s="7"/>
      <c r="AHN191" s="7"/>
      <c r="AHO191" s="7"/>
      <c r="AHP191" s="7"/>
      <c r="AHQ191" s="7"/>
      <c r="AHR191" s="7"/>
      <c r="AHS191" s="7"/>
      <c r="AHT191" s="7"/>
      <c r="AHU191" s="7"/>
      <c r="AHV191" s="7"/>
      <c r="AHW191" s="7"/>
      <c r="AHX191" s="7"/>
      <c r="AHY191" s="7"/>
      <c r="AHZ191" s="7"/>
      <c r="AIA191" s="7"/>
      <c r="AIB191" s="7"/>
      <c r="AIC191" s="7"/>
      <c r="AID191" s="7"/>
      <c r="AIE191" s="7"/>
      <c r="AIF191" s="7"/>
      <c r="AIG191" s="7"/>
      <c r="AIH191" s="7"/>
      <c r="AII191" s="7"/>
      <c r="AIJ191" s="7"/>
      <c r="AIK191" s="7"/>
      <c r="AIL191" s="7"/>
      <c r="AIM191" s="7"/>
      <c r="AIN191" s="7"/>
      <c r="AIO191" s="7"/>
      <c r="AIP191" s="7"/>
      <c r="AIQ191" s="7"/>
      <c r="AIR191" s="7"/>
      <c r="AIS191" s="7"/>
      <c r="AIT191" s="7"/>
      <c r="AIU191" s="7"/>
      <c r="AIV191" s="7"/>
      <c r="AIW191" s="7"/>
      <c r="AIX191" s="7"/>
      <c r="AIY191" s="7"/>
      <c r="AIZ191" s="7"/>
      <c r="AJA191" s="7"/>
      <c r="AJB191" s="7"/>
      <c r="AJC191" s="7"/>
      <c r="AJD191" s="7"/>
      <c r="AJE191" s="7"/>
      <c r="AJF191" s="7"/>
      <c r="AJG191" s="7"/>
      <c r="AJH191" s="7"/>
      <c r="AJI191" s="7"/>
      <c r="AJJ191" s="7"/>
      <c r="AJK191" s="7"/>
      <c r="AJL191" s="7"/>
      <c r="AJM191" s="7"/>
      <c r="AJN191" s="7"/>
      <c r="AJO191" s="7"/>
      <c r="AJP191" s="7"/>
      <c r="AJQ191" s="7"/>
      <c r="AJR191" s="7"/>
      <c r="AJS191" s="7"/>
      <c r="AJT191" s="7"/>
      <c r="AJU191" s="7"/>
      <c r="AJV191" s="7"/>
      <c r="AJW191" s="7"/>
      <c r="AJX191" s="7"/>
      <c r="AJY191" s="7"/>
      <c r="AJZ191" s="7"/>
      <c r="AKA191" s="7"/>
      <c r="AKB191" s="7"/>
      <c r="AKC191" s="7"/>
      <c r="AKD191" s="7"/>
      <c r="AKE191" s="7"/>
      <c r="AKF191" s="7"/>
      <c r="AKG191" s="7"/>
      <c r="AKH191" s="7"/>
      <c r="AKI191" s="7"/>
      <c r="AKJ191" s="7"/>
      <c r="AKK191" s="7"/>
      <c r="AKL191" s="7"/>
      <c r="AKM191" s="7"/>
      <c r="AKN191" s="7"/>
      <c r="AKO191" s="7"/>
      <c r="AKP191" s="7"/>
      <c r="AKQ191" s="7"/>
      <c r="AKR191" s="7"/>
      <c r="AKS191" s="7"/>
      <c r="AKT191" s="7"/>
      <c r="AKU191" s="7"/>
      <c r="AKV191" s="7"/>
      <c r="AKW191" s="7"/>
      <c r="AKX191" s="7"/>
      <c r="AKY191" s="7"/>
      <c r="AKZ191" s="7"/>
      <c r="ALA191" s="7"/>
      <c r="ALB191" s="7"/>
      <c r="ALC191" s="7"/>
      <c r="ALD191" s="7"/>
      <c r="ALE191" s="7"/>
      <c r="ALF191" s="7"/>
      <c r="ALG191" s="7"/>
      <c r="ALH191" s="7"/>
      <c r="ALI191" s="7"/>
      <c r="ALJ191" s="7"/>
      <c r="ALK191" s="7"/>
      <c r="ALL191" s="7"/>
      <c r="ALM191" s="7"/>
      <c r="ALN191" s="7"/>
      <c r="ALO191" s="7"/>
      <c r="ALP191" s="7"/>
      <c r="ALQ191" s="7"/>
      <c r="ALR191" s="7"/>
      <c r="ALS191" s="7"/>
      <c r="ALT191" s="7"/>
      <c r="ALU191" s="7"/>
      <c r="ALV191" s="7"/>
      <c r="ALW191" s="7"/>
      <c r="ALX191" s="7"/>
      <c r="ALY191" s="7"/>
      <c r="ALZ191" s="7"/>
      <c r="AMA191" s="7"/>
      <c r="AMB191" s="7"/>
      <c r="AMC191" s="7"/>
      <c r="AMD191" s="7"/>
    </row>
    <row r="192" spans="1:1018" x14ac:dyDescent="0.25">
      <c r="A192" s="8" t="s">
        <v>129</v>
      </c>
      <c r="B192" s="5" t="s">
        <v>121</v>
      </c>
      <c r="C192" s="9">
        <v>2.964</v>
      </c>
      <c r="D192" s="9">
        <v>3.6440000000000001</v>
      </c>
      <c r="E192" s="5" t="s">
        <v>200</v>
      </c>
      <c r="F192" s="9">
        <v>0.755</v>
      </c>
      <c r="G192" s="21" t="s">
        <v>10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  <c r="IX192" s="7"/>
      <c r="IY192" s="7"/>
      <c r="IZ192" s="7"/>
      <c r="JA192" s="7"/>
      <c r="JB192" s="7"/>
      <c r="JC192" s="7"/>
      <c r="JD192" s="7"/>
      <c r="JE192" s="7"/>
      <c r="JF192" s="7"/>
      <c r="JG192" s="7"/>
      <c r="JH192" s="7"/>
      <c r="JI192" s="7"/>
      <c r="JJ192" s="7"/>
      <c r="JK192" s="7"/>
      <c r="JL192" s="7"/>
      <c r="JM192" s="7"/>
      <c r="JN192" s="7"/>
      <c r="JO192" s="7"/>
      <c r="JP192" s="7"/>
      <c r="JQ192" s="7"/>
      <c r="JR192" s="7"/>
      <c r="JS192" s="7"/>
      <c r="JT192" s="7"/>
      <c r="JU192" s="7"/>
      <c r="JV192" s="7"/>
      <c r="JW192" s="7"/>
      <c r="JX192" s="7"/>
      <c r="JY192" s="7"/>
      <c r="JZ192" s="7"/>
      <c r="KA192" s="7"/>
      <c r="KB192" s="7"/>
      <c r="KC192" s="7"/>
      <c r="KD192" s="7"/>
      <c r="KE192" s="7"/>
      <c r="KF192" s="7"/>
      <c r="KG192" s="7"/>
      <c r="KH192" s="7"/>
      <c r="KI192" s="7"/>
      <c r="KJ192" s="7"/>
      <c r="KK192" s="7"/>
      <c r="KL192" s="7"/>
      <c r="KM192" s="7"/>
      <c r="KN192" s="7"/>
      <c r="KO192" s="7"/>
      <c r="KP192" s="7"/>
      <c r="KQ192" s="7"/>
      <c r="KR192" s="7"/>
      <c r="KS192" s="7"/>
      <c r="KT192" s="7"/>
      <c r="KU192" s="7"/>
      <c r="KV192" s="7"/>
      <c r="KW192" s="7"/>
      <c r="KX192" s="7"/>
      <c r="KY192" s="7"/>
      <c r="KZ192" s="7"/>
      <c r="LA192" s="7"/>
      <c r="LB192" s="7"/>
      <c r="LC192" s="7"/>
      <c r="LD192" s="7"/>
      <c r="LE192" s="7"/>
      <c r="LF192" s="7"/>
      <c r="LG192" s="7"/>
      <c r="LH192" s="7"/>
      <c r="LI192" s="7"/>
      <c r="LJ192" s="7"/>
      <c r="LK192" s="7"/>
      <c r="LL192" s="7"/>
      <c r="LM192" s="7"/>
      <c r="LN192" s="7"/>
      <c r="LO192" s="7"/>
      <c r="LP192" s="7"/>
      <c r="LQ192" s="7"/>
      <c r="LR192" s="7"/>
      <c r="LS192" s="7"/>
      <c r="LT192" s="7"/>
      <c r="LU192" s="7"/>
      <c r="LV192" s="7"/>
      <c r="LW192" s="7"/>
      <c r="LX192" s="7"/>
      <c r="LY192" s="7"/>
      <c r="LZ192" s="7"/>
      <c r="MA192" s="7"/>
      <c r="MB192" s="7"/>
      <c r="MC192" s="7"/>
      <c r="MD192" s="7"/>
      <c r="ME192" s="7"/>
      <c r="MF192" s="7"/>
      <c r="MG192" s="7"/>
      <c r="MH192" s="7"/>
      <c r="MI192" s="7"/>
      <c r="MJ192" s="7"/>
      <c r="MK192" s="7"/>
      <c r="ML192" s="7"/>
      <c r="MM192" s="7"/>
      <c r="MN192" s="7"/>
      <c r="MO192" s="7"/>
      <c r="MP192" s="7"/>
      <c r="MQ192" s="7"/>
      <c r="MR192" s="7"/>
      <c r="MS192" s="7"/>
      <c r="MT192" s="7"/>
      <c r="MU192" s="7"/>
      <c r="MV192" s="7"/>
      <c r="MW192" s="7"/>
      <c r="MX192" s="7"/>
      <c r="MY192" s="7"/>
      <c r="MZ192" s="7"/>
      <c r="NA192" s="7"/>
      <c r="NB192" s="7"/>
      <c r="NC192" s="7"/>
      <c r="ND192" s="7"/>
      <c r="NE192" s="7"/>
      <c r="NF192" s="7"/>
      <c r="NG192" s="7"/>
      <c r="NH192" s="7"/>
      <c r="NI192" s="7"/>
      <c r="NJ192" s="7"/>
      <c r="NK192" s="7"/>
      <c r="NL192" s="7"/>
      <c r="NM192" s="7"/>
      <c r="NN192" s="7"/>
      <c r="NO192" s="7"/>
      <c r="NP192" s="7"/>
      <c r="NQ192" s="7"/>
      <c r="NR192" s="7"/>
      <c r="NS192" s="7"/>
      <c r="NT192" s="7"/>
      <c r="NU192" s="7"/>
      <c r="NV192" s="7"/>
      <c r="NW192" s="7"/>
      <c r="NX192" s="7"/>
      <c r="NY192" s="7"/>
      <c r="NZ192" s="7"/>
      <c r="OA192" s="7"/>
      <c r="OB192" s="7"/>
      <c r="OC192" s="7"/>
      <c r="OD192" s="7"/>
      <c r="OE192" s="7"/>
      <c r="OF192" s="7"/>
      <c r="OG192" s="7"/>
      <c r="OH192" s="7"/>
      <c r="OI192" s="7"/>
      <c r="OJ192" s="7"/>
      <c r="OK192" s="7"/>
      <c r="OL192" s="7"/>
      <c r="OM192" s="7"/>
      <c r="ON192" s="7"/>
      <c r="OO192" s="7"/>
      <c r="OP192" s="7"/>
      <c r="OQ192" s="7"/>
      <c r="OR192" s="7"/>
      <c r="OS192" s="7"/>
      <c r="OT192" s="7"/>
      <c r="OU192" s="7"/>
      <c r="OV192" s="7"/>
      <c r="OW192" s="7"/>
      <c r="OX192" s="7"/>
      <c r="OY192" s="7"/>
      <c r="OZ192" s="7"/>
      <c r="PA192" s="7"/>
      <c r="PB192" s="7"/>
      <c r="PC192" s="7"/>
      <c r="PD192" s="7"/>
      <c r="PE192" s="7"/>
      <c r="PF192" s="7"/>
      <c r="PG192" s="7"/>
      <c r="PH192" s="7"/>
      <c r="PI192" s="7"/>
      <c r="PJ192" s="7"/>
      <c r="PK192" s="7"/>
      <c r="PL192" s="7"/>
      <c r="PM192" s="7"/>
      <c r="PN192" s="7"/>
      <c r="PO192" s="7"/>
      <c r="PP192" s="7"/>
      <c r="PQ192" s="7"/>
      <c r="PR192" s="7"/>
      <c r="PS192" s="7"/>
      <c r="PT192" s="7"/>
      <c r="PU192" s="7"/>
      <c r="PV192" s="7"/>
      <c r="PW192" s="7"/>
      <c r="PX192" s="7"/>
      <c r="PY192" s="7"/>
      <c r="PZ192" s="7"/>
      <c r="QA192" s="7"/>
      <c r="QB192" s="7"/>
      <c r="QC192" s="7"/>
      <c r="QD192" s="7"/>
      <c r="QE192" s="7"/>
      <c r="QF192" s="7"/>
      <c r="QG192" s="7"/>
      <c r="QH192" s="7"/>
      <c r="QI192" s="7"/>
      <c r="QJ192" s="7"/>
      <c r="QK192" s="7"/>
      <c r="QL192" s="7"/>
      <c r="QM192" s="7"/>
      <c r="QN192" s="7"/>
      <c r="QO192" s="7"/>
      <c r="QP192" s="7"/>
      <c r="QQ192" s="7"/>
      <c r="QR192" s="7"/>
      <c r="QS192" s="7"/>
      <c r="QT192" s="7"/>
      <c r="QU192" s="7"/>
      <c r="QV192" s="7"/>
      <c r="QW192" s="7"/>
      <c r="QX192" s="7"/>
      <c r="QY192" s="7"/>
      <c r="QZ192" s="7"/>
      <c r="RA192" s="7"/>
      <c r="RB192" s="7"/>
      <c r="RC192" s="7"/>
      <c r="RD192" s="7"/>
      <c r="RE192" s="7"/>
      <c r="RF192" s="7"/>
      <c r="RG192" s="7"/>
      <c r="RH192" s="7"/>
      <c r="RI192" s="7"/>
      <c r="RJ192" s="7"/>
      <c r="RK192" s="7"/>
      <c r="RL192" s="7"/>
      <c r="RM192" s="7"/>
      <c r="RN192" s="7"/>
      <c r="RO192" s="7"/>
      <c r="RP192" s="7"/>
      <c r="RQ192" s="7"/>
      <c r="RR192" s="7"/>
      <c r="RS192" s="7"/>
      <c r="RT192" s="7"/>
      <c r="RU192" s="7"/>
      <c r="RV192" s="7"/>
      <c r="RW192" s="7"/>
      <c r="RX192" s="7"/>
      <c r="RY192" s="7"/>
      <c r="RZ192" s="7"/>
      <c r="SA192" s="7"/>
      <c r="SB192" s="7"/>
      <c r="SC192" s="7"/>
      <c r="SD192" s="7"/>
      <c r="SE192" s="7"/>
      <c r="SF192" s="7"/>
      <c r="SG192" s="7"/>
      <c r="SH192" s="7"/>
      <c r="SI192" s="7"/>
      <c r="SJ192" s="7"/>
      <c r="SK192" s="7"/>
      <c r="SL192" s="7"/>
      <c r="SM192" s="7"/>
      <c r="SN192" s="7"/>
      <c r="SO192" s="7"/>
      <c r="SP192" s="7"/>
      <c r="SQ192" s="7"/>
      <c r="SR192" s="7"/>
      <c r="SS192" s="7"/>
      <c r="ST192" s="7"/>
      <c r="SU192" s="7"/>
      <c r="SV192" s="7"/>
      <c r="SW192" s="7"/>
      <c r="SX192" s="7"/>
      <c r="SY192" s="7"/>
      <c r="SZ192" s="7"/>
      <c r="TA192" s="7"/>
      <c r="TB192" s="7"/>
      <c r="TC192" s="7"/>
      <c r="TD192" s="7"/>
      <c r="TE192" s="7"/>
      <c r="TF192" s="7"/>
      <c r="TG192" s="7"/>
      <c r="TH192" s="7"/>
      <c r="TI192" s="7"/>
      <c r="TJ192" s="7"/>
      <c r="TK192" s="7"/>
      <c r="TL192" s="7"/>
      <c r="TM192" s="7"/>
      <c r="TN192" s="7"/>
      <c r="TO192" s="7"/>
      <c r="TP192" s="7"/>
      <c r="TQ192" s="7"/>
      <c r="TR192" s="7"/>
      <c r="TS192" s="7"/>
      <c r="TT192" s="7"/>
      <c r="TU192" s="7"/>
      <c r="TV192" s="7"/>
      <c r="TW192" s="7"/>
      <c r="TX192" s="7"/>
      <c r="TY192" s="7"/>
      <c r="TZ192" s="7"/>
      <c r="UA192" s="7"/>
      <c r="UB192" s="7"/>
      <c r="UC192" s="7"/>
      <c r="UD192" s="7"/>
      <c r="UE192" s="7"/>
      <c r="UF192" s="7"/>
      <c r="UG192" s="7"/>
      <c r="UH192" s="7"/>
      <c r="UI192" s="7"/>
      <c r="UJ192" s="7"/>
      <c r="UK192" s="7"/>
      <c r="UL192" s="7"/>
      <c r="UM192" s="7"/>
      <c r="UN192" s="7"/>
      <c r="UO192" s="7"/>
      <c r="UP192" s="7"/>
      <c r="UQ192" s="7"/>
      <c r="UR192" s="7"/>
      <c r="US192" s="7"/>
      <c r="UT192" s="7"/>
      <c r="UU192" s="7"/>
      <c r="UV192" s="7"/>
      <c r="UW192" s="7"/>
      <c r="UX192" s="7"/>
      <c r="UY192" s="7"/>
      <c r="UZ192" s="7"/>
      <c r="VA192" s="7"/>
      <c r="VB192" s="7"/>
      <c r="VC192" s="7"/>
      <c r="VD192" s="7"/>
      <c r="VE192" s="7"/>
      <c r="VF192" s="7"/>
      <c r="VG192" s="7"/>
      <c r="VH192" s="7"/>
      <c r="VI192" s="7"/>
      <c r="VJ192" s="7"/>
      <c r="VK192" s="7"/>
      <c r="VL192" s="7"/>
      <c r="VM192" s="7"/>
      <c r="VN192" s="7"/>
      <c r="VO192" s="7"/>
      <c r="VP192" s="7"/>
      <c r="VQ192" s="7"/>
      <c r="VR192" s="7"/>
      <c r="VS192" s="7"/>
      <c r="VT192" s="7"/>
      <c r="VU192" s="7"/>
      <c r="VV192" s="7"/>
      <c r="VW192" s="7"/>
      <c r="VX192" s="7"/>
      <c r="VY192" s="7"/>
      <c r="VZ192" s="7"/>
      <c r="WA192" s="7"/>
      <c r="WB192" s="7"/>
      <c r="WC192" s="7"/>
      <c r="WD192" s="7"/>
      <c r="WE192" s="7"/>
      <c r="WF192" s="7"/>
      <c r="WG192" s="7"/>
      <c r="WH192" s="7"/>
      <c r="WI192" s="7"/>
      <c r="WJ192" s="7"/>
      <c r="WK192" s="7"/>
      <c r="WL192" s="7"/>
      <c r="WM192" s="7"/>
      <c r="WN192" s="7"/>
      <c r="WO192" s="7"/>
      <c r="WP192" s="7"/>
      <c r="WQ192" s="7"/>
      <c r="WR192" s="7"/>
      <c r="WS192" s="7"/>
      <c r="WT192" s="7"/>
      <c r="WU192" s="7"/>
      <c r="WV192" s="7"/>
      <c r="WW192" s="7"/>
      <c r="WX192" s="7"/>
      <c r="WY192" s="7"/>
      <c r="WZ192" s="7"/>
      <c r="XA192" s="7"/>
      <c r="XB192" s="7"/>
      <c r="XC192" s="7"/>
      <c r="XD192" s="7"/>
      <c r="XE192" s="7"/>
      <c r="XF192" s="7"/>
      <c r="XG192" s="7"/>
      <c r="XH192" s="7"/>
      <c r="XI192" s="7"/>
      <c r="XJ192" s="7"/>
      <c r="XK192" s="7"/>
      <c r="XL192" s="7"/>
      <c r="XM192" s="7"/>
      <c r="XN192" s="7"/>
      <c r="XO192" s="7"/>
      <c r="XP192" s="7"/>
      <c r="XQ192" s="7"/>
      <c r="XR192" s="7"/>
      <c r="XS192" s="7"/>
      <c r="XT192" s="7"/>
      <c r="XU192" s="7"/>
      <c r="XV192" s="7"/>
      <c r="XW192" s="7"/>
      <c r="XX192" s="7"/>
      <c r="XY192" s="7"/>
      <c r="XZ192" s="7"/>
      <c r="YA192" s="7"/>
      <c r="YB192" s="7"/>
      <c r="YC192" s="7"/>
      <c r="YD192" s="7"/>
      <c r="YE192" s="7"/>
      <c r="YF192" s="7"/>
      <c r="YG192" s="7"/>
      <c r="YH192" s="7"/>
      <c r="YI192" s="7"/>
      <c r="YJ192" s="7"/>
      <c r="YK192" s="7"/>
      <c r="YL192" s="7"/>
      <c r="YM192" s="7"/>
      <c r="YN192" s="7"/>
      <c r="YO192" s="7"/>
      <c r="YP192" s="7"/>
      <c r="YQ192" s="7"/>
      <c r="YR192" s="7"/>
      <c r="YS192" s="7"/>
      <c r="YT192" s="7"/>
      <c r="YU192" s="7"/>
      <c r="YV192" s="7"/>
      <c r="YW192" s="7"/>
      <c r="YX192" s="7"/>
      <c r="YY192" s="7"/>
      <c r="YZ192" s="7"/>
      <c r="ZA192" s="7"/>
      <c r="ZB192" s="7"/>
      <c r="ZC192" s="7"/>
      <c r="ZD192" s="7"/>
      <c r="ZE192" s="7"/>
      <c r="ZF192" s="7"/>
      <c r="ZG192" s="7"/>
      <c r="ZH192" s="7"/>
      <c r="ZI192" s="7"/>
      <c r="ZJ192" s="7"/>
      <c r="ZK192" s="7"/>
      <c r="ZL192" s="7"/>
      <c r="ZM192" s="7"/>
      <c r="ZN192" s="7"/>
      <c r="ZO192" s="7"/>
      <c r="ZP192" s="7"/>
      <c r="ZQ192" s="7"/>
      <c r="ZR192" s="7"/>
      <c r="ZS192" s="7"/>
      <c r="ZT192" s="7"/>
      <c r="ZU192" s="7"/>
      <c r="ZV192" s="7"/>
      <c r="ZW192" s="7"/>
      <c r="ZX192" s="7"/>
      <c r="ZY192" s="7"/>
      <c r="ZZ192" s="7"/>
      <c r="AAA192" s="7"/>
      <c r="AAB192" s="7"/>
      <c r="AAC192" s="7"/>
      <c r="AAD192" s="7"/>
      <c r="AAE192" s="7"/>
      <c r="AAF192" s="7"/>
      <c r="AAG192" s="7"/>
      <c r="AAH192" s="7"/>
      <c r="AAI192" s="7"/>
      <c r="AAJ192" s="7"/>
      <c r="AAK192" s="7"/>
      <c r="AAL192" s="7"/>
      <c r="AAM192" s="7"/>
      <c r="AAN192" s="7"/>
      <c r="AAO192" s="7"/>
      <c r="AAP192" s="7"/>
      <c r="AAQ192" s="7"/>
      <c r="AAR192" s="7"/>
      <c r="AAS192" s="7"/>
      <c r="AAT192" s="7"/>
      <c r="AAU192" s="7"/>
      <c r="AAV192" s="7"/>
      <c r="AAW192" s="7"/>
      <c r="AAX192" s="7"/>
      <c r="AAY192" s="7"/>
      <c r="AAZ192" s="7"/>
      <c r="ABA192" s="7"/>
      <c r="ABB192" s="7"/>
      <c r="ABC192" s="7"/>
      <c r="ABD192" s="7"/>
      <c r="ABE192" s="7"/>
      <c r="ABF192" s="7"/>
      <c r="ABG192" s="7"/>
      <c r="ABH192" s="7"/>
      <c r="ABI192" s="7"/>
      <c r="ABJ192" s="7"/>
      <c r="ABK192" s="7"/>
      <c r="ABL192" s="7"/>
      <c r="ABM192" s="7"/>
      <c r="ABN192" s="7"/>
      <c r="ABO192" s="7"/>
      <c r="ABP192" s="7"/>
      <c r="ABQ192" s="7"/>
      <c r="ABR192" s="7"/>
      <c r="ABS192" s="7"/>
      <c r="ABT192" s="7"/>
      <c r="ABU192" s="7"/>
      <c r="ABV192" s="7"/>
      <c r="ABW192" s="7"/>
      <c r="ABX192" s="7"/>
      <c r="ABY192" s="7"/>
      <c r="ABZ192" s="7"/>
      <c r="ACA192" s="7"/>
      <c r="ACB192" s="7"/>
      <c r="ACC192" s="7"/>
      <c r="ACD192" s="7"/>
      <c r="ACE192" s="7"/>
      <c r="ACF192" s="7"/>
      <c r="ACG192" s="7"/>
      <c r="ACH192" s="7"/>
      <c r="ACI192" s="7"/>
      <c r="ACJ192" s="7"/>
      <c r="ACK192" s="7"/>
      <c r="ACL192" s="7"/>
      <c r="ACM192" s="7"/>
      <c r="ACN192" s="7"/>
      <c r="ACO192" s="7"/>
      <c r="ACP192" s="7"/>
      <c r="ACQ192" s="7"/>
      <c r="ACR192" s="7"/>
      <c r="ACS192" s="7"/>
      <c r="ACT192" s="7"/>
      <c r="ACU192" s="7"/>
      <c r="ACV192" s="7"/>
      <c r="ACW192" s="7"/>
      <c r="ACX192" s="7"/>
      <c r="ACY192" s="7"/>
      <c r="ACZ192" s="7"/>
      <c r="ADA192" s="7"/>
      <c r="ADB192" s="7"/>
      <c r="ADC192" s="7"/>
      <c r="ADD192" s="7"/>
      <c r="ADE192" s="7"/>
      <c r="ADF192" s="7"/>
      <c r="ADG192" s="7"/>
      <c r="ADH192" s="7"/>
      <c r="ADI192" s="7"/>
      <c r="ADJ192" s="7"/>
      <c r="ADK192" s="7"/>
      <c r="ADL192" s="7"/>
      <c r="ADM192" s="7"/>
      <c r="ADN192" s="7"/>
      <c r="ADO192" s="7"/>
      <c r="ADP192" s="7"/>
      <c r="ADQ192" s="7"/>
      <c r="ADR192" s="7"/>
      <c r="ADS192" s="7"/>
      <c r="ADT192" s="7"/>
      <c r="ADU192" s="7"/>
      <c r="ADV192" s="7"/>
      <c r="ADW192" s="7"/>
      <c r="ADX192" s="7"/>
      <c r="ADY192" s="7"/>
      <c r="ADZ192" s="7"/>
      <c r="AEA192" s="7"/>
      <c r="AEB192" s="7"/>
      <c r="AEC192" s="7"/>
      <c r="AED192" s="7"/>
      <c r="AEE192" s="7"/>
      <c r="AEF192" s="7"/>
      <c r="AEG192" s="7"/>
      <c r="AEH192" s="7"/>
      <c r="AEI192" s="7"/>
      <c r="AEJ192" s="7"/>
      <c r="AEK192" s="7"/>
      <c r="AEL192" s="7"/>
      <c r="AEM192" s="7"/>
      <c r="AEN192" s="7"/>
      <c r="AEO192" s="7"/>
      <c r="AEP192" s="7"/>
      <c r="AEQ192" s="7"/>
      <c r="AER192" s="7"/>
      <c r="AES192" s="7"/>
      <c r="AET192" s="7"/>
      <c r="AEU192" s="7"/>
      <c r="AEV192" s="7"/>
      <c r="AEW192" s="7"/>
      <c r="AEX192" s="7"/>
      <c r="AEY192" s="7"/>
      <c r="AEZ192" s="7"/>
      <c r="AFA192" s="7"/>
      <c r="AFB192" s="7"/>
      <c r="AFC192" s="7"/>
      <c r="AFD192" s="7"/>
      <c r="AFE192" s="7"/>
      <c r="AFF192" s="7"/>
      <c r="AFG192" s="7"/>
      <c r="AFH192" s="7"/>
      <c r="AFI192" s="7"/>
      <c r="AFJ192" s="7"/>
      <c r="AFK192" s="7"/>
      <c r="AFL192" s="7"/>
      <c r="AFM192" s="7"/>
      <c r="AFN192" s="7"/>
      <c r="AFO192" s="7"/>
      <c r="AFP192" s="7"/>
      <c r="AFQ192" s="7"/>
      <c r="AFR192" s="7"/>
      <c r="AFS192" s="7"/>
      <c r="AFT192" s="7"/>
      <c r="AFU192" s="7"/>
      <c r="AFV192" s="7"/>
      <c r="AFW192" s="7"/>
      <c r="AFX192" s="7"/>
      <c r="AFY192" s="7"/>
      <c r="AFZ192" s="7"/>
      <c r="AGA192" s="7"/>
      <c r="AGB192" s="7"/>
      <c r="AGC192" s="7"/>
      <c r="AGD192" s="7"/>
      <c r="AGE192" s="7"/>
      <c r="AGF192" s="7"/>
      <c r="AGG192" s="7"/>
      <c r="AGH192" s="7"/>
      <c r="AGI192" s="7"/>
      <c r="AGJ192" s="7"/>
      <c r="AGK192" s="7"/>
      <c r="AGL192" s="7"/>
      <c r="AGM192" s="7"/>
      <c r="AGN192" s="7"/>
      <c r="AGO192" s="7"/>
      <c r="AGP192" s="7"/>
      <c r="AGQ192" s="7"/>
      <c r="AGR192" s="7"/>
      <c r="AGS192" s="7"/>
      <c r="AGT192" s="7"/>
      <c r="AGU192" s="7"/>
      <c r="AGV192" s="7"/>
      <c r="AGW192" s="7"/>
      <c r="AGX192" s="7"/>
      <c r="AGY192" s="7"/>
      <c r="AGZ192" s="7"/>
      <c r="AHA192" s="7"/>
      <c r="AHB192" s="7"/>
      <c r="AHC192" s="7"/>
      <c r="AHD192" s="7"/>
      <c r="AHE192" s="7"/>
      <c r="AHF192" s="7"/>
      <c r="AHG192" s="7"/>
      <c r="AHH192" s="7"/>
      <c r="AHI192" s="7"/>
      <c r="AHJ192" s="7"/>
      <c r="AHK192" s="7"/>
      <c r="AHL192" s="7"/>
      <c r="AHM192" s="7"/>
      <c r="AHN192" s="7"/>
      <c r="AHO192" s="7"/>
      <c r="AHP192" s="7"/>
      <c r="AHQ192" s="7"/>
      <c r="AHR192" s="7"/>
      <c r="AHS192" s="7"/>
      <c r="AHT192" s="7"/>
      <c r="AHU192" s="7"/>
      <c r="AHV192" s="7"/>
      <c r="AHW192" s="7"/>
      <c r="AHX192" s="7"/>
      <c r="AHY192" s="7"/>
      <c r="AHZ192" s="7"/>
      <c r="AIA192" s="7"/>
      <c r="AIB192" s="7"/>
      <c r="AIC192" s="7"/>
      <c r="AID192" s="7"/>
      <c r="AIE192" s="7"/>
      <c r="AIF192" s="7"/>
      <c r="AIG192" s="7"/>
      <c r="AIH192" s="7"/>
      <c r="AII192" s="7"/>
      <c r="AIJ192" s="7"/>
      <c r="AIK192" s="7"/>
      <c r="AIL192" s="7"/>
      <c r="AIM192" s="7"/>
      <c r="AIN192" s="7"/>
      <c r="AIO192" s="7"/>
      <c r="AIP192" s="7"/>
      <c r="AIQ192" s="7"/>
      <c r="AIR192" s="7"/>
      <c r="AIS192" s="7"/>
      <c r="AIT192" s="7"/>
      <c r="AIU192" s="7"/>
      <c r="AIV192" s="7"/>
      <c r="AIW192" s="7"/>
      <c r="AIX192" s="7"/>
      <c r="AIY192" s="7"/>
      <c r="AIZ192" s="7"/>
      <c r="AJA192" s="7"/>
      <c r="AJB192" s="7"/>
      <c r="AJC192" s="7"/>
      <c r="AJD192" s="7"/>
      <c r="AJE192" s="7"/>
      <c r="AJF192" s="7"/>
      <c r="AJG192" s="7"/>
      <c r="AJH192" s="7"/>
      <c r="AJI192" s="7"/>
      <c r="AJJ192" s="7"/>
      <c r="AJK192" s="7"/>
      <c r="AJL192" s="7"/>
      <c r="AJM192" s="7"/>
      <c r="AJN192" s="7"/>
      <c r="AJO192" s="7"/>
      <c r="AJP192" s="7"/>
      <c r="AJQ192" s="7"/>
      <c r="AJR192" s="7"/>
      <c r="AJS192" s="7"/>
      <c r="AJT192" s="7"/>
      <c r="AJU192" s="7"/>
      <c r="AJV192" s="7"/>
      <c r="AJW192" s="7"/>
      <c r="AJX192" s="7"/>
      <c r="AJY192" s="7"/>
      <c r="AJZ192" s="7"/>
      <c r="AKA192" s="7"/>
      <c r="AKB192" s="7"/>
      <c r="AKC192" s="7"/>
      <c r="AKD192" s="7"/>
      <c r="AKE192" s="7"/>
      <c r="AKF192" s="7"/>
      <c r="AKG192" s="7"/>
      <c r="AKH192" s="7"/>
      <c r="AKI192" s="7"/>
      <c r="AKJ192" s="7"/>
      <c r="AKK192" s="7"/>
      <c r="AKL192" s="7"/>
      <c r="AKM192" s="7"/>
      <c r="AKN192" s="7"/>
      <c r="AKO192" s="7"/>
      <c r="AKP192" s="7"/>
      <c r="AKQ192" s="7"/>
      <c r="AKR192" s="7"/>
      <c r="AKS192" s="7"/>
      <c r="AKT192" s="7"/>
      <c r="AKU192" s="7"/>
      <c r="AKV192" s="7"/>
      <c r="AKW192" s="7"/>
      <c r="AKX192" s="7"/>
      <c r="AKY192" s="7"/>
      <c r="AKZ192" s="7"/>
      <c r="ALA192" s="7"/>
      <c r="ALB192" s="7"/>
      <c r="ALC192" s="7"/>
      <c r="ALD192" s="7"/>
      <c r="ALE192" s="7"/>
      <c r="ALF192" s="7"/>
      <c r="ALG192" s="7"/>
      <c r="ALH192" s="7"/>
      <c r="ALI192" s="7"/>
      <c r="ALJ192" s="7"/>
      <c r="ALK192" s="7"/>
      <c r="ALL192" s="7"/>
      <c r="ALM192" s="7"/>
      <c r="ALN192" s="7"/>
      <c r="ALO192" s="7"/>
      <c r="ALP192" s="7"/>
      <c r="ALQ192" s="7"/>
      <c r="ALR192" s="7"/>
      <c r="ALS192" s="7"/>
      <c r="ALT192" s="7"/>
      <c r="ALU192" s="7"/>
      <c r="ALV192" s="7"/>
      <c r="ALW192" s="7"/>
      <c r="ALX192" s="7"/>
      <c r="ALY192" s="7"/>
      <c r="ALZ192" s="7"/>
      <c r="AMA192" s="7"/>
      <c r="AMB192" s="7"/>
      <c r="AMC192" s="7"/>
      <c r="AMD192" s="7"/>
    </row>
    <row r="193" spans="1:1018" x14ac:dyDescent="0.25">
      <c r="A193" s="8" t="s">
        <v>129</v>
      </c>
      <c r="B193" s="5" t="s">
        <v>121</v>
      </c>
      <c r="C193" s="9">
        <v>2.9990000000000001</v>
      </c>
      <c r="D193" s="9">
        <v>3.64</v>
      </c>
      <c r="E193" s="5" t="s">
        <v>241</v>
      </c>
      <c r="F193" s="9">
        <v>0.76200000000000001</v>
      </c>
      <c r="G193" s="21" t="s">
        <v>10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  <c r="IX193" s="7"/>
      <c r="IY193" s="7"/>
      <c r="IZ193" s="7"/>
      <c r="JA193" s="7"/>
      <c r="JB193" s="7"/>
      <c r="JC193" s="7"/>
      <c r="JD193" s="7"/>
      <c r="JE193" s="7"/>
      <c r="JF193" s="7"/>
      <c r="JG193" s="7"/>
      <c r="JH193" s="7"/>
      <c r="JI193" s="7"/>
      <c r="JJ193" s="7"/>
      <c r="JK193" s="7"/>
      <c r="JL193" s="7"/>
      <c r="JM193" s="7"/>
      <c r="JN193" s="7"/>
      <c r="JO193" s="7"/>
      <c r="JP193" s="7"/>
      <c r="JQ193" s="7"/>
      <c r="JR193" s="7"/>
      <c r="JS193" s="7"/>
      <c r="JT193" s="7"/>
      <c r="JU193" s="7"/>
      <c r="JV193" s="7"/>
      <c r="JW193" s="7"/>
      <c r="JX193" s="7"/>
      <c r="JY193" s="7"/>
      <c r="JZ193" s="7"/>
      <c r="KA193" s="7"/>
      <c r="KB193" s="7"/>
      <c r="KC193" s="7"/>
      <c r="KD193" s="7"/>
      <c r="KE193" s="7"/>
      <c r="KF193" s="7"/>
      <c r="KG193" s="7"/>
      <c r="KH193" s="7"/>
      <c r="KI193" s="7"/>
      <c r="KJ193" s="7"/>
      <c r="KK193" s="7"/>
      <c r="KL193" s="7"/>
      <c r="KM193" s="7"/>
      <c r="KN193" s="7"/>
      <c r="KO193" s="7"/>
      <c r="KP193" s="7"/>
      <c r="KQ193" s="7"/>
      <c r="KR193" s="7"/>
      <c r="KS193" s="7"/>
      <c r="KT193" s="7"/>
      <c r="KU193" s="7"/>
      <c r="KV193" s="7"/>
      <c r="KW193" s="7"/>
      <c r="KX193" s="7"/>
      <c r="KY193" s="7"/>
      <c r="KZ193" s="7"/>
      <c r="LA193" s="7"/>
      <c r="LB193" s="7"/>
      <c r="LC193" s="7"/>
      <c r="LD193" s="7"/>
      <c r="LE193" s="7"/>
      <c r="LF193" s="7"/>
      <c r="LG193" s="7"/>
      <c r="LH193" s="7"/>
      <c r="LI193" s="7"/>
      <c r="LJ193" s="7"/>
      <c r="LK193" s="7"/>
      <c r="LL193" s="7"/>
      <c r="LM193" s="7"/>
      <c r="LN193" s="7"/>
      <c r="LO193" s="7"/>
      <c r="LP193" s="7"/>
      <c r="LQ193" s="7"/>
      <c r="LR193" s="7"/>
      <c r="LS193" s="7"/>
      <c r="LT193" s="7"/>
      <c r="LU193" s="7"/>
      <c r="LV193" s="7"/>
      <c r="LW193" s="7"/>
      <c r="LX193" s="7"/>
      <c r="LY193" s="7"/>
      <c r="LZ193" s="7"/>
      <c r="MA193" s="7"/>
      <c r="MB193" s="7"/>
      <c r="MC193" s="7"/>
      <c r="MD193" s="7"/>
      <c r="ME193" s="7"/>
      <c r="MF193" s="7"/>
      <c r="MG193" s="7"/>
      <c r="MH193" s="7"/>
      <c r="MI193" s="7"/>
      <c r="MJ193" s="7"/>
      <c r="MK193" s="7"/>
      <c r="ML193" s="7"/>
      <c r="MM193" s="7"/>
      <c r="MN193" s="7"/>
      <c r="MO193" s="7"/>
      <c r="MP193" s="7"/>
      <c r="MQ193" s="7"/>
      <c r="MR193" s="7"/>
      <c r="MS193" s="7"/>
      <c r="MT193" s="7"/>
      <c r="MU193" s="7"/>
      <c r="MV193" s="7"/>
      <c r="MW193" s="7"/>
      <c r="MX193" s="7"/>
      <c r="MY193" s="7"/>
      <c r="MZ193" s="7"/>
      <c r="NA193" s="7"/>
      <c r="NB193" s="7"/>
      <c r="NC193" s="7"/>
      <c r="ND193" s="7"/>
      <c r="NE193" s="7"/>
      <c r="NF193" s="7"/>
      <c r="NG193" s="7"/>
      <c r="NH193" s="7"/>
      <c r="NI193" s="7"/>
      <c r="NJ193" s="7"/>
      <c r="NK193" s="7"/>
      <c r="NL193" s="7"/>
      <c r="NM193" s="7"/>
      <c r="NN193" s="7"/>
      <c r="NO193" s="7"/>
      <c r="NP193" s="7"/>
      <c r="NQ193" s="7"/>
      <c r="NR193" s="7"/>
      <c r="NS193" s="7"/>
      <c r="NT193" s="7"/>
      <c r="NU193" s="7"/>
      <c r="NV193" s="7"/>
      <c r="NW193" s="7"/>
      <c r="NX193" s="7"/>
      <c r="NY193" s="7"/>
      <c r="NZ193" s="7"/>
      <c r="OA193" s="7"/>
      <c r="OB193" s="7"/>
      <c r="OC193" s="7"/>
      <c r="OD193" s="7"/>
      <c r="OE193" s="7"/>
      <c r="OF193" s="7"/>
      <c r="OG193" s="7"/>
      <c r="OH193" s="7"/>
      <c r="OI193" s="7"/>
      <c r="OJ193" s="7"/>
      <c r="OK193" s="7"/>
      <c r="OL193" s="7"/>
      <c r="OM193" s="7"/>
      <c r="ON193" s="7"/>
      <c r="OO193" s="7"/>
      <c r="OP193" s="7"/>
      <c r="OQ193" s="7"/>
      <c r="OR193" s="7"/>
      <c r="OS193" s="7"/>
      <c r="OT193" s="7"/>
      <c r="OU193" s="7"/>
      <c r="OV193" s="7"/>
      <c r="OW193" s="7"/>
      <c r="OX193" s="7"/>
      <c r="OY193" s="7"/>
      <c r="OZ193" s="7"/>
      <c r="PA193" s="7"/>
      <c r="PB193" s="7"/>
      <c r="PC193" s="7"/>
      <c r="PD193" s="7"/>
      <c r="PE193" s="7"/>
      <c r="PF193" s="7"/>
      <c r="PG193" s="7"/>
      <c r="PH193" s="7"/>
      <c r="PI193" s="7"/>
      <c r="PJ193" s="7"/>
      <c r="PK193" s="7"/>
      <c r="PL193" s="7"/>
      <c r="PM193" s="7"/>
      <c r="PN193" s="7"/>
      <c r="PO193" s="7"/>
      <c r="PP193" s="7"/>
      <c r="PQ193" s="7"/>
      <c r="PR193" s="7"/>
      <c r="PS193" s="7"/>
      <c r="PT193" s="7"/>
      <c r="PU193" s="7"/>
      <c r="PV193" s="7"/>
      <c r="PW193" s="7"/>
      <c r="PX193" s="7"/>
      <c r="PY193" s="7"/>
      <c r="PZ193" s="7"/>
      <c r="QA193" s="7"/>
      <c r="QB193" s="7"/>
      <c r="QC193" s="7"/>
      <c r="QD193" s="7"/>
      <c r="QE193" s="7"/>
      <c r="QF193" s="7"/>
      <c r="QG193" s="7"/>
      <c r="QH193" s="7"/>
      <c r="QI193" s="7"/>
      <c r="QJ193" s="7"/>
      <c r="QK193" s="7"/>
      <c r="QL193" s="7"/>
      <c r="QM193" s="7"/>
      <c r="QN193" s="7"/>
      <c r="QO193" s="7"/>
      <c r="QP193" s="7"/>
      <c r="QQ193" s="7"/>
      <c r="QR193" s="7"/>
      <c r="QS193" s="7"/>
      <c r="QT193" s="7"/>
      <c r="QU193" s="7"/>
      <c r="QV193" s="7"/>
      <c r="QW193" s="7"/>
      <c r="QX193" s="7"/>
      <c r="QY193" s="7"/>
      <c r="QZ193" s="7"/>
      <c r="RA193" s="7"/>
      <c r="RB193" s="7"/>
      <c r="RC193" s="7"/>
      <c r="RD193" s="7"/>
      <c r="RE193" s="7"/>
      <c r="RF193" s="7"/>
      <c r="RG193" s="7"/>
      <c r="RH193" s="7"/>
      <c r="RI193" s="7"/>
      <c r="RJ193" s="7"/>
      <c r="RK193" s="7"/>
      <c r="RL193" s="7"/>
      <c r="RM193" s="7"/>
      <c r="RN193" s="7"/>
      <c r="RO193" s="7"/>
      <c r="RP193" s="7"/>
      <c r="RQ193" s="7"/>
      <c r="RR193" s="7"/>
      <c r="RS193" s="7"/>
      <c r="RT193" s="7"/>
      <c r="RU193" s="7"/>
      <c r="RV193" s="7"/>
      <c r="RW193" s="7"/>
      <c r="RX193" s="7"/>
      <c r="RY193" s="7"/>
      <c r="RZ193" s="7"/>
      <c r="SA193" s="7"/>
      <c r="SB193" s="7"/>
      <c r="SC193" s="7"/>
      <c r="SD193" s="7"/>
      <c r="SE193" s="7"/>
      <c r="SF193" s="7"/>
      <c r="SG193" s="7"/>
      <c r="SH193" s="7"/>
      <c r="SI193" s="7"/>
      <c r="SJ193" s="7"/>
      <c r="SK193" s="7"/>
      <c r="SL193" s="7"/>
      <c r="SM193" s="7"/>
      <c r="SN193" s="7"/>
      <c r="SO193" s="7"/>
      <c r="SP193" s="7"/>
      <c r="SQ193" s="7"/>
      <c r="SR193" s="7"/>
      <c r="SS193" s="7"/>
      <c r="ST193" s="7"/>
      <c r="SU193" s="7"/>
      <c r="SV193" s="7"/>
      <c r="SW193" s="7"/>
      <c r="SX193" s="7"/>
      <c r="SY193" s="7"/>
      <c r="SZ193" s="7"/>
      <c r="TA193" s="7"/>
      <c r="TB193" s="7"/>
      <c r="TC193" s="7"/>
      <c r="TD193" s="7"/>
      <c r="TE193" s="7"/>
      <c r="TF193" s="7"/>
      <c r="TG193" s="7"/>
      <c r="TH193" s="7"/>
      <c r="TI193" s="7"/>
      <c r="TJ193" s="7"/>
      <c r="TK193" s="7"/>
      <c r="TL193" s="7"/>
      <c r="TM193" s="7"/>
      <c r="TN193" s="7"/>
      <c r="TO193" s="7"/>
      <c r="TP193" s="7"/>
      <c r="TQ193" s="7"/>
      <c r="TR193" s="7"/>
      <c r="TS193" s="7"/>
      <c r="TT193" s="7"/>
      <c r="TU193" s="7"/>
      <c r="TV193" s="7"/>
      <c r="TW193" s="7"/>
      <c r="TX193" s="7"/>
      <c r="TY193" s="7"/>
      <c r="TZ193" s="7"/>
      <c r="UA193" s="7"/>
      <c r="UB193" s="7"/>
      <c r="UC193" s="7"/>
      <c r="UD193" s="7"/>
      <c r="UE193" s="7"/>
      <c r="UF193" s="7"/>
      <c r="UG193" s="7"/>
      <c r="UH193" s="7"/>
      <c r="UI193" s="7"/>
      <c r="UJ193" s="7"/>
      <c r="UK193" s="7"/>
      <c r="UL193" s="7"/>
      <c r="UM193" s="7"/>
      <c r="UN193" s="7"/>
      <c r="UO193" s="7"/>
      <c r="UP193" s="7"/>
      <c r="UQ193" s="7"/>
      <c r="UR193" s="7"/>
      <c r="US193" s="7"/>
      <c r="UT193" s="7"/>
      <c r="UU193" s="7"/>
      <c r="UV193" s="7"/>
      <c r="UW193" s="7"/>
      <c r="UX193" s="7"/>
      <c r="UY193" s="7"/>
      <c r="UZ193" s="7"/>
      <c r="VA193" s="7"/>
      <c r="VB193" s="7"/>
      <c r="VC193" s="7"/>
      <c r="VD193" s="7"/>
      <c r="VE193" s="7"/>
      <c r="VF193" s="7"/>
      <c r="VG193" s="7"/>
      <c r="VH193" s="7"/>
      <c r="VI193" s="7"/>
      <c r="VJ193" s="7"/>
      <c r="VK193" s="7"/>
      <c r="VL193" s="7"/>
      <c r="VM193" s="7"/>
      <c r="VN193" s="7"/>
      <c r="VO193" s="7"/>
      <c r="VP193" s="7"/>
      <c r="VQ193" s="7"/>
      <c r="VR193" s="7"/>
      <c r="VS193" s="7"/>
      <c r="VT193" s="7"/>
      <c r="VU193" s="7"/>
      <c r="VV193" s="7"/>
      <c r="VW193" s="7"/>
      <c r="VX193" s="7"/>
      <c r="VY193" s="7"/>
      <c r="VZ193" s="7"/>
      <c r="WA193" s="7"/>
      <c r="WB193" s="7"/>
      <c r="WC193" s="7"/>
      <c r="WD193" s="7"/>
      <c r="WE193" s="7"/>
      <c r="WF193" s="7"/>
      <c r="WG193" s="7"/>
      <c r="WH193" s="7"/>
      <c r="WI193" s="7"/>
      <c r="WJ193" s="7"/>
      <c r="WK193" s="7"/>
      <c r="WL193" s="7"/>
      <c r="WM193" s="7"/>
      <c r="WN193" s="7"/>
      <c r="WO193" s="7"/>
      <c r="WP193" s="7"/>
      <c r="WQ193" s="7"/>
      <c r="WR193" s="7"/>
      <c r="WS193" s="7"/>
      <c r="WT193" s="7"/>
      <c r="WU193" s="7"/>
      <c r="WV193" s="7"/>
      <c r="WW193" s="7"/>
      <c r="WX193" s="7"/>
      <c r="WY193" s="7"/>
      <c r="WZ193" s="7"/>
      <c r="XA193" s="7"/>
      <c r="XB193" s="7"/>
      <c r="XC193" s="7"/>
      <c r="XD193" s="7"/>
      <c r="XE193" s="7"/>
      <c r="XF193" s="7"/>
      <c r="XG193" s="7"/>
      <c r="XH193" s="7"/>
      <c r="XI193" s="7"/>
      <c r="XJ193" s="7"/>
      <c r="XK193" s="7"/>
      <c r="XL193" s="7"/>
      <c r="XM193" s="7"/>
      <c r="XN193" s="7"/>
      <c r="XO193" s="7"/>
      <c r="XP193" s="7"/>
      <c r="XQ193" s="7"/>
      <c r="XR193" s="7"/>
      <c r="XS193" s="7"/>
      <c r="XT193" s="7"/>
      <c r="XU193" s="7"/>
      <c r="XV193" s="7"/>
      <c r="XW193" s="7"/>
      <c r="XX193" s="7"/>
      <c r="XY193" s="7"/>
      <c r="XZ193" s="7"/>
      <c r="YA193" s="7"/>
      <c r="YB193" s="7"/>
      <c r="YC193" s="7"/>
      <c r="YD193" s="7"/>
      <c r="YE193" s="7"/>
      <c r="YF193" s="7"/>
      <c r="YG193" s="7"/>
      <c r="YH193" s="7"/>
      <c r="YI193" s="7"/>
      <c r="YJ193" s="7"/>
      <c r="YK193" s="7"/>
      <c r="YL193" s="7"/>
      <c r="YM193" s="7"/>
      <c r="YN193" s="7"/>
      <c r="YO193" s="7"/>
      <c r="YP193" s="7"/>
      <c r="YQ193" s="7"/>
      <c r="YR193" s="7"/>
      <c r="YS193" s="7"/>
      <c r="YT193" s="7"/>
      <c r="YU193" s="7"/>
      <c r="YV193" s="7"/>
      <c r="YW193" s="7"/>
      <c r="YX193" s="7"/>
      <c r="YY193" s="7"/>
      <c r="YZ193" s="7"/>
      <c r="ZA193" s="7"/>
      <c r="ZB193" s="7"/>
      <c r="ZC193" s="7"/>
      <c r="ZD193" s="7"/>
      <c r="ZE193" s="7"/>
      <c r="ZF193" s="7"/>
      <c r="ZG193" s="7"/>
      <c r="ZH193" s="7"/>
      <c r="ZI193" s="7"/>
      <c r="ZJ193" s="7"/>
      <c r="ZK193" s="7"/>
      <c r="ZL193" s="7"/>
      <c r="ZM193" s="7"/>
      <c r="ZN193" s="7"/>
      <c r="ZO193" s="7"/>
      <c r="ZP193" s="7"/>
      <c r="ZQ193" s="7"/>
      <c r="ZR193" s="7"/>
      <c r="ZS193" s="7"/>
      <c r="ZT193" s="7"/>
      <c r="ZU193" s="7"/>
      <c r="ZV193" s="7"/>
      <c r="ZW193" s="7"/>
      <c r="ZX193" s="7"/>
      <c r="ZY193" s="7"/>
      <c r="ZZ193" s="7"/>
      <c r="AAA193" s="7"/>
      <c r="AAB193" s="7"/>
      <c r="AAC193" s="7"/>
      <c r="AAD193" s="7"/>
      <c r="AAE193" s="7"/>
      <c r="AAF193" s="7"/>
      <c r="AAG193" s="7"/>
      <c r="AAH193" s="7"/>
      <c r="AAI193" s="7"/>
      <c r="AAJ193" s="7"/>
      <c r="AAK193" s="7"/>
      <c r="AAL193" s="7"/>
      <c r="AAM193" s="7"/>
      <c r="AAN193" s="7"/>
      <c r="AAO193" s="7"/>
      <c r="AAP193" s="7"/>
      <c r="AAQ193" s="7"/>
      <c r="AAR193" s="7"/>
      <c r="AAS193" s="7"/>
      <c r="AAT193" s="7"/>
      <c r="AAU193" s="7"/>
      <c r="AAV193" s="7"/>
      <c r="AAW193" s="7"/>
      <c r="AAX193" s="7"/>
      <c r="AAY193" s="7"/>
      <c r="AAZ193" s="7"/>
      <c r="ABA193" s="7"/>
      <c r="ABB193" s="7"/>
      <c r="ABC193" s="7"/>
      <c r="ABD193" s="7"/>
      <c r="ABE193" s="7"/>
      <c r="ABF193" s="7"/>
      <c r="ABG193" s="7"/>
      <c r="ABH193" s="7"/>
      <c r="ABI193" s="7"/>
      <c r="ABJ193" s="7"/>
      <c r="ABK193" s="7"/>
      <c r="ABL193" s="7"/>
      <c r="ABM193" s="7"/>
      <c r="ABN193" s="7"/>
      <c r="ABO193" s="7"/>
      <c r="ABP193" s="7"/>
      <c r="ABQ193" s="7"/>
      <c r="ABR193" s="7"/>
      <c r="ABS193" s="7"/>
      <c r="ABT193" s="7"/>
      <c r="ABU193" s="7"/>
      <c r="ABV193" s="7"/>
      <c r="ABW193" s="7"/>
      <c r="ABX193" s="7"/>
      <c r="ABY193" s="7"/>
      <c r="ABZ193" s="7"/>
      <c r="ACA193" s="7"/>
      <c r="ACB193" s="7"/>
      <c r="ACC193" s="7"/>
      <c r="ACD193" s="7"/>
      <c r="ACE193" s="7"/>
      <c r="ACF193" s="7"/>
      <c r="ACG193" s="7"/>
      <c r="ACH193" s="7"/>
      <c r="ACI193" s="7"/>
      <c r="ACJ193" s="7"/>
      <c r="ACK193" s="7"/>
      <c r="ACL193" s="7"/>
      <c r="ACM193" s="7"/>
      <c r="ACN193" s="7"/>
      <c r="ACO193" s="7"/>
      <c r="ACP193" s="7"/>
      <c r="ACQ193" s="7"/>
      <c r="ACR193" s="7"/>
      <c r="ACS193" s="7"/>
      <c r="ACT193" s="7"/>
      <c r="ACU193" s="7"/>
      <c r="ACV193" s="7"/>
      <c r="ACW193" s="7"/>
      <c r="ACX193" s="7"/>
      <c r="ACY193" s="7"/>
      <c r="ACZ193" s="7"/>
      <c r="ADA193" s="7"/>
      <c r="ADB193" s="7"/>
      <c r="ADC193" s="7"/>
      <c r="ADD193" s="7"/>
      <c r="ADE193" s="7"/>
      <c r="ADF193" s="7"/>
      <c r="ADG193" s="7"/>
      <c r="ADH193" s="7"/>
      <c r="ADI193" s="7"/>
      <c r="ADJ193" s="7"/>
      <c r="ADK193" s="7"/>
      <c r="ADL193" s="7"/>
      <c r="ADM193" s="7"/>
      <c r="ADN193" s="7"/>
      <c r="ADO193" s="7"/>
      <c r="ADP193" s="7"/>
      <c r="ADQ193" s="7"/>
      <c r="ADR193" s="7"/>
      <c r="ADS193" s="7"/>
      <c r="ADT193" s="7"/>
      <c r="ADU193" s="7"/>
      <c r="ADV193" s="7"/>
      <c r="ADW193" s="7"/>
      <c r="ADX193" s="7"/>
      <c r="ADY193" s="7"/>
      <c r="ADZ193" s="7"/>
      <c r="AEA193" s="7"/>
      <c r="AEB193" s="7"/>
      <c r="AEC193" s="7"/>
      <c r="AED193" s="7"/>
      <c r="AEE193" s="7"/>
      <c r="AEF193" s="7"/>
      <c r="AEG193" s="7"/>
      <c r="AEH193" s="7"/>
      <c r="AEI193" s="7"/>
      <c r="AEJ193" s="7"/>
      <c r="AEK193" s="7"/>
      <c r="AEL193" s="7"/>
      <c r="AEM193" s="7"/>
      <c r="AEN193" s="7"/>
      <c r="AEO193" s="7"/>
      <c r="AEP193" s="7"/>
      <c r="AEQ193" s="7"/>
      <c r="AER193" s="7"/>
      <c r="AES193" s="7"/>
      <c r="AET193" s="7"/>
      <c r="AEU193" s="7"/>
      <c r="AEV193" s="7"/>
      <c r="AEW193" s="7"/>
      <c r="AEX193" s="7"/>
      <c r="AEY193" s="7"/>
      <c r="AEZ193" s="7"/>
      <c r="AFA193" s="7"/>
      <c r="AFB193" s="7"/>
      <c r="AFC193" s="7"/>
      <c r="AFD193" s="7"/>
      <c r="AFE193" s="7"/>
      <c r="AFF193" s="7"/>
      <c r="AFG193" s="7"/>
      <c r="AFH193" s="7"/>
      <c r="AFI193" s="7"/>
      <c r="AFJ193" s="7"/>
      <c r="AFK193" s="7"/>
      <c r="AFL193" s="7"/>
      <c r="AFM193" s="7"/>
      <c r="AFN193" s="7"/>
      <c r="AFO193" s="7"/>
      <c r="AFP193" s="7"/>
      <c r="AFQ193" s="7"/>
      <c r="AFR193" s="7"/>
      <c r="AFS193" s="7"/>
      <c r="AFT193" s="7"/>
      <c r="AFU193" s="7"/>
      <c r="AFV193" s="7"/>
      <c r="AFW193" s="7"/>
      <c r="AFX193" s="7"/>
      <c r="AFY193" s="7"/>
      <c r="AFZ193" s="7"/>
      <c r="AGA193" s="7"/>
      <c r="AGB193" s="7"/>
      <c r="AGC193" s="7"/>
      <c r="AGD193" s="7"/>
      <c r="AGE193" s="7"/>
      <c r="AGF193" s="7"/>
      <c r="AGG193" s="7"/>
      <c r="AGH193" s="7"/>
      <c r="AGI193" s="7"/>
      <c r="AGJ193" s="7"/>
      <c r="AGK193" s="7"/>
      <c r="AGL193" s="7"/>
      <c r="AGM193" s="7"/>
      <c r="AGN193" s="7"/>
      <c r="AGO193" s="7"/>
      <c r="AGP193" s="7"/>
      <c r="AGQ193" s="7"/>
      <c r="AGR193" s="7"/>
      <c r="AGS193" s="7"/>
      <c r="AGT193" s="7"/>
      <c r="AGU193" s="7"/>
      <c r="AGV193" s="7"/>
      <c r="AGW193" s="7"/>
      <c r="AGX193" s="7"/>
      <c r="AGY193" s="7"/>
      <c r="AGZ193" s="7"/>
      <c r="AHA193" s="7"/>
      <c r="AHB193" s="7"/>
      <c r="AHC193" s="7"/>
      <c r="AHD193" s="7"/>
      <c r="AHE193" s="7"/>
      <c r="AHF193" s="7"/>
      <c r="AHG193" s="7"/>
      <c r="AHH193" s="7"/>
      <c r="AHI193" s="7"/>
      <c r="AHJ193" s="7"/>
      <c r="AHK193" s="7"/>
      <c r="AHL193" s="7"/>
      <c r="AHM193" s="7"/>
      <c r="AHN193" s="7"/>
      <c r="AHO193" s="7"/>
      <c r="AHP193" s="7"/>
      <c r="AHQ193" s="7"/>
      <c r="AHR193" s="7"/>
      <c r="AHS193" s="7"/>
      <c r="AHT193" s="7"/>
      <c r="AHU193" s="7"/>
      <c r="AHV193" s="7"/>
      <c r="AHW193" s="7"/>
      <c r="AHX193" s="7"/>
      <c r="AHY193" s="7"/>
      <c r="AHZ193" s="7"/>
      <c r="AIA193" s="7"/>
      <c r="AIB193" s="7"/>
      <c r="AIC193" s="7"/>
      <c r="AID193" s="7"/>
      <c r="AIE193" s="7"/>
      <c r="AIF193" s="7"/>
      <c r="AIG193" s="7"/>
      <c r="AIH193" s="7"/>
      <c r="AII193" s="7"/>
      <c r="AIJ193" s="7"/>
      <c r="AIK193" s="7"/>
      <c r="AIL193" s="7"/>
      <c r="AIM193" s="7"/>
      <c r="AIN193" s="7"/>
      <c r="AIO193" s="7"/>
      <c r="AIP193" s="7"/>
      <c r="AIQ193" s="7"/>
      <c r="AIR193" s="7"/>
      <c r="AIS193" s="7"/>
      <c r="AIT193" s="7"/>
      <c r="AIU193" s="7"/>
      <c r="AIV193" s="7"/>
      <c r="AIW193" s="7"/>
      <c r="AIX193" s="7"/>
      <c r="AIY193" s="7"/>
      <c r="AIZ193" s="7"/>
      <c r="AJA193" s="7"/>
      <c r="AJB193" s="7"/>
      <c r="AJC193" s="7"/>
      <c r="AJD193" s="7"/>
      <c r="AJE193" s="7"/>
      <c r="AJF193" s="7"/>
      <c r="AJG193" s="7"/>
      <c r="AJH193" s="7"/>
      <c r="AJI193" s="7"/>
      <c r="AJJ193" s="7"/>
      <c r="AJK193" s="7"/>
      <c r="AJL193" s="7"/>
      <c r="AJM193" s="7"/>
      <c r="AJN193" s="7"/>
      <c r="AJO193" s="7"/>
      <c r="AJP193" s="7"/>
      <c r="AJQ193" s="7"/>
      <c r="AJR193" s="7"/>
      <c r="AJS193" s="7"/>
      <c r="AJT193" s="7"/>
      <c r="AJU193" s="7"/>
      <c r="AJV193" s="7"/>
      <c r="AJW193" s="7"/>
      <c r="AJX193" s="7"/>
      <c r="AJY193" s="7"/>
      <c r="AJZ193" s="7"/>
      <c r="AKA193" s="7"/>
      <c r="AKB193" s="7"/>
      <c r="AKC193" s="7"/>
      <c r="AKD193" s="7"/>
      <c r="AKE193" s="7"/>
      <c r="AKF193" s="7"/>
      <c r="AKG193" s="7"/>
      <c r="AKH193" s="7"/>
      <c r="AKI193" s="7"/>
      <c r="AKJ193" s="7"/>
      <c r="AKK193" s="7"/>
      <c r="AKL193" s="7"/>
      <c r="AKM193" s="7"/>
      <c r="AKN193" s="7"/>
      <c r="AKO193" s="7"/>
      <c r="AKP193" s="7"/>
      <c r="AKQ193" s="7"/>
      <c r="AKR193" s="7"/>
      <c r="AKS193" s="7"/>
      <c r="AKT193" s="7"/>
      <c r="AKU193" s="7"/>
      <c r="AKV193" s="7"/>
      <c r="AKW193" s="7"/>
      <c r="AKX193" s="7"/>
      <c r="AKY193" s="7"/>
      <c r="AKZ193" s="7"/>
      <c r="ALA193" s="7"/>
      <c r="ALB193" s="7"/>
      <c r="ALC193" s="7"/>
      <c r="ALD193" s="7"/>
      <c r="ALE193" s="7"/>
      <c r="ALF193" s="7"/>
      <c r="ALG193" s="7"/>
      <c r="ALH193" s="7"/>
      <c r="ALI193" s="7"/>
      <c r="ALJ193" s="7"/>
      <c r="ALK193" s="7"/>
      <c r="ALL193" s="7"/>
      <c r="ALM193" s="7"/>
      <c r="ALN193" s="7"/>
      <c r="ALO193" s="7"/>
      <c r="ALP193" s="7"/>
      <c r="ALQ193" s="7"/>
      <c r="ALR193" s="7"/>
      <c r="ALS193" s="7"/>
      <c r="ALT193" s="7"/>
      <c r="ALU193" s="7"/>
      <c r="ALV193" s="7"/>
      <c r="ALW193" s="7"/>
      <c r="ALX193" s="7"/>
      <c r="ALY193" s="7"/>
      <c r="ALZ193" s="7"/>
      <c r="AMA193" s="7"/>
      <c r="AMB193" s="7"/>
      <c r="AMC193" s="7"/>
      <c r="AMD193" s="7"/>
    </row>
    <row r="194" spans="1:1018" x14ac:dyDescent="0.25">
      <c r="A194" s="35" t="s">
        <v>130</v>
      </c>
      <c r="B194" s="5" t="s">
        <v>114</v>
      </c>
      <c r="C194" s="9">
        <v>2.1000000000000001E-2</v>
      </c>
      <c r="D194" s="9">
        <v>2.1000000000000001E-2</v>
      </c>
      <c r="E194" s="5" t="s">
        <v>131</v>
      </c>
      <c r="F194" s="9">
        <f>0.005-0.001</f>
        <v>4.0000000000000001E-3</v>
      </c>
      <c r="G194" s="21" t="s">
        <v>10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  <c r="IX194" s="7"/>
      <c r="IY194" s="7"/>
      <c r="IZ194" s="7"/>
      <c r="JA194" s="7"/>
      <c r="JB194" s="7"/>
      <c r="JC194" s="7"/>
      <c r="JD194" s="7"/>
      <c r="JE194" s="7"/>
      <c r="JF194" s="7"/>
      <c r="JG194" s="7"/>
      <c r="JH194" s="7"/>
      <c r="JI194" s="7"/>
      <c r="JJ194" s="7"/>
      <c r="JK194" s="7"/>
      <c r="JL194" s="7"/>
      <c r="JM194" s="7"/>
      <c r="JN194" s="7"/>
      <c r="JO194" s="7"/>
      <c r="JP194" s="7"/>
      <c r="JQ194" s="7"/>
      <c r="JR194" s="7"/>
      <c r="JS194" s="7"/>
      <c r="JT194" s="7"/>
      <c r="JU194" s="7"/>
      <c r="JV194" s="7"/>
      <c r="JW194" s="7"/>
      <c r="JX194" s="7"/>
      <c r="JY194" s="7"/>
      <c r="JZ194" s="7"/>
      <c r="KA194" s="7"/>
      <c r="KB194" s="7"/>
      <c r="KC194" s="7"/>
      <c r="KD194" s="7"/>
      <c r="KE194" s="7"/>
      <c r="KF194" s="7"/>
      <c r="KG194" s="7"/>
      <c r="KH194" s="7"/>
      <c r="KI194" s="7"/>
      <c r="KJ194" s="7"/>
      <c r="KK194" s="7"/>
      <c r="KL194" s="7"/>
      <c r="KM194" s="7"/>
      <c r="KN194" s="7"/>
      <c r="KO194" s="7"/>
      <c r="KP194" s="7"/>
      <c r="KQ194" s="7"/>
      <c r="KR194" s="7"/>
      <c r="KS194" s="7"/>
      <c r="KT194" s="7"/>
      <c r="KU194" s="7"/>
      <c r="KV194" s="7"/>
      <c r="KW194" s="7"/>
      <c r="KX194" s="7"/>
      <c r="KY194" s="7"/>
      <c r="KZ194" s="7"/>
      <c r="LA194" s="7"/>
      <c r="LB194" s="7"/>
      <c r="LC194" s="7"/>
      <c r="LD194" s="7"/>
      <c r="LE194" s="7"/>
      <c r="LF194" s="7"/>
      <c r="LG194" s="7"/>
      <c r="LH194" s="7"/>
      <c r="LI194" s="7"/>
      <c r="LJ194" s="7"/>
      <c r="LK194" s="7"/>
      <c r="LL194" s="7"/>
      <c r="LM194" s="7"/>
      <c r="LN194" s="7"/>
      <c r="LO194" s="7"/>
      <c r="LP194" s="7"/>
      <c r="LQ194" s="7"/>
      <c r="LR194" s="7"/>
      <c r="LS194" s="7"/>
      <c r="LT194" s="7"/>
      <c r="LU194" s="7"/>
      <c r="LV194" s="7"/>
      <c r="LW194" s="7"/>
      <c r="LX194" s="7"/>
      <c r="LY194" s="7"/>
      <c r="LZ194" s="7"/>
      <c r="MA194" s="7"/>
      <c r="MB194" s="7"/>
      <c r="MC194" s="7"/>
      <c r="MD194" s="7"/>
      <c r="ME194" s="7"/>
      <c r="MF194" s="7"/>
      <c r="MG194" s="7"/>
      <c r="MH194" s="7"/>
      <c r="MI194" s="7"/>
      <c r="MJ194" s="7"/>
      <c r="MK194" s="7"/>
      <c r="ML194" s="7"/>
      <c r="MM194" s="7"/>
      <c r="MN194" s="7"/>
      <c r="MO194" s="7"/>
      <c r="MP194" s="7"/>
      <c r="MQ194" s="7"/>
      <c r="MR194" s="7"/>
      <c r="MS194" s="7"/>
      <c r="MT194" s="7"/>
      <c r="MU194" s="7"/>
      <c r="MV194" s="7"/>
      <c r="MW194" s="7"/>
      <c r="MX194" s="7"/>
      <c r="MY194" s="7"/>
      <c r="MZ194" s="7"/>
      <c r="NA194" s="7"/>
      <c r="NB194" s="7"/>
      <c r="NC194" s="7"/>
      <c r="ND194" s="7"/>
      <c r="NE194" s="7"/>
      <c r="NF194" s="7"/>
      <c r="NG194" s="7"/>
      <c r="NH194" s="7"/>
      <c r="NI194" s="7"/>
      <c r="NJ194" s="7"/>
      <c r="NK194" s="7"/>
      <c r="NL194" s="7"/>
      <c r="NM194" s="7"/>
      <c r="NN194" s="7"/>
      <c r="NO194" s="7"/>
      <c r="NP194" s="7"/>
      <c r="NQ194" s="7"/>
      <c r="NR194" s="7"/>
      <c r="NS194" s="7"/>
      <c r="NT194" s="7"/>
      <c r="NU194" s="7"/>
      <c r="NV194" s="7"/>
      <c r="NW194" s="7"/>
      <c r="NX194" s="7"/>
      <c r="NY194" s="7"/>
      <c r="NZ194" s="7"/>
      <c r="OA194" s="7"/>
      <c r="OB194" s="7"/>
      <c r="OC194" s="7"/>
      <c r="OD194" s="7"/>
      <c r="OE194" s="7"/>
      <c r="OF194" s="7"/>
      <c r="OG194" s="7"/>
      <c r="OH194" s="7"/>
      <c r="OI194" s="7"/>
      <c r="OJ194" s="7"/>
      <c r="OK194" s="7"/>
      <c r="OL194" s="7"/>
      <c r="OM194" s="7"/>
      <c r="ON194" s="7"/>
      <c r="OO194" s="7"/>
      <c r="OP194" s="7"/>
      <c r="OQ194" s="7"/>
      <c r="OR194" s="7"/>
      <c r="OS194" s="7"/>
      <c r="OT194" s="7"/>
      <c r="OU194" s="7"/>
      <c r="OV194" s="7"/>
      <c r="OW194" s="7"/>
      <c r="OX194" s="7"/>
      <c r="OY194" s="7"/>
      <c r="OZ194" s="7"/>
      <c r="PA194" s="7"/>
      <c r="PB194" s="7"/>
      <c r="PC194" s="7"/>
      <c r="PD194" s="7"/>
      <c r="PE194" s="7"/>
      <c r="PF194" s="7"/>
      <c r="PG194" s="7"/>
      <c r="PH194" s="7"/>
      <c r="PI194" s="7"/>
      <c r="PJ194" s="7"/>
      <c r="PK194" s="7"/>
      <c r="PL194" s="7"/>
      <c r="PM194" s="7"/>
      <c r="PN194" s="7"/>
      <c r="PO194" s="7"/>
      <c r="PP194" s="7"/>
      <c r="PQ194" s="7"/>
      <c r="PR194" s="7"/>
      <c r="PS194" s="7"/>
      <c r="PT194" s="7"/>
      <c r="PU194" s="7"/>
      <c r="PV194" s="7"/>
      <c r="PW194" s="7"/>
      <c r="PX194" s="7"/>
      <c r="PY194" s="7"/>
      <c r="PZ194" s="7"/>
      <c r="QA194" s="7"/>
      <c r="QB194" s="7"/>
      <c r="QC194" s="7"/>
      <c r="QD194" s="7"/>
      <c r="QE194" s="7"/>
      <c r="QF194" s="7"/>
      <c r="QG194" s="7"/>
      <c r="QH194" s="7"/>
      <c r="QI194" s="7"/>
      <c r="QJ194" s="7"/>
      <c r="QK194" s="7"/>
      <c r="QL194" s="7"/>
      <c r="QM194" s="7"/>
      <c r="QN194" s="7"/>
      <c r="QO194" s="7"/>
      <c r="QP194" s="7"/>
      <c r="QQ194" s="7"/>
      <c r="QR194" s="7"/>
      <c r="QS194" s="7"/>
      <c r="QT194" s="7"/>
      <c r="QU194" s="7"/>
      <c r="QV194" s="7"/>
      <c r="QW194" s="7"/>
      <c r="QX194" s="7"/>
      <c r="QY194" s="7"/>
      <c r="QZ194" s="7"/>
      <c r="RA194" s="7"/>
      <c r="RB194" s="7"/>
      <c r="RC194" s="7"/>
      <c r="RD194" s="7"/>
      <c r="RE194" s="7"/>
      <c r="RF194" s="7"/>
      <c r="RG194" s="7"/>
      <c r="RH194" s="7"/>
      <c r="RI194" s="7"/>
      <c r="RJ194" s="7"/>
      <c r="RK194" s="7"/>
      <c r="RL194" s="7"/>
      <c r="RM194" s="7"/>
      <c r="RN194" s="7"/>
      <c r="RO194" s="7"/>
      <c r="RP194" s="7"/>
      <c r="RQ194" s="7"/>
      <c r="RR194" s="7"/>
      <c r="RS194" s="7"/>
      <c r="RT194" s="7"/>
      <c r="RU194" s="7"/>
      <c r="RV194" s="7"/>
      <c r="RW194" s="7"/>
      <c r="RX194" s="7"/>
      <c r="RY194" s="7"/>
      <c r="RZ194" s="7"/>
      <c r="SA194" s="7"/>
      <c r="SB194" s="7"/>
      <c r="SC194" s="7"/>
      <c r="SD194" s="7"/>
      <c r="SE194" s="7"/>
      <c r="SF194" s="7"/>
      <c r="SG194" s="7"/>
      <c r="SH194" s="7"/>
      <c r="SI194" s="7"/>
      <c r="SJ194" s="7"/>
      <c r="SK194" s="7"/>
      <c r="SL194" s="7"/>
      <c r="SM194" s="7"/>
      <c r="SN194" s="7"/>
      <c r="SO194" s="7"/>
      <c r="SP194" s="7"/>
      <c r="SQ194" s="7"/>
      <c r="SR194" s="7"/>
      <c r="SS194" s="7"/>
      <c r="ST194" s="7"/>
      <c r="SU194" s="7"/>
      <c r="SV194" s="7"/>
      <c r="SW194" s="7"/>
      <c r="SX194" s="7"/>
      <c r="SY194" s="7"/>
      <c r="SZ194" s="7"/>
      <c r="TA194" s="7"/>
      <c r="TB194" s="7"/>
      <c r="TC194" s="7"/>
      <c r="TD194" s="7"/>
      <c r="TE194" s="7"/>
      <c r="TF194" s="7"/>
      <c r="TG194" s="7"/>
      <c r="TH194" s="7"/>
      <c r="TI194" s="7"/>
      <c r="TJ194" s="7"/>
      <c r="TK194" s="7"/>
      <c r="TL194" s="7"/>
      <c r="TM194" s="7"/>
      <c r="TN194" s="7"/>
      <c r="TO194" s="7"/>
      <c r="TP194" s="7"/>
      <c r="TQ194" s="7"/>
      <c r="TR194" s="7"/>
      <c r="TS194" s="7"/>
      <c r="TT194" s="7"/>
      <c r="TU194" s="7"/>
      <c r="TV194" s="7"/>
      <c r="TW194" s="7"/>
      <c r="TX194" s="7"/>
      <c r="TY194" s="7"/>
      <c r="TZ194" s="7"/>
      <c r="UA194" s="7"/>
      <c r="UB194" s="7"/>
      <c r="UC194" s="7"/>
      <c r="UD194" s="7"/>
      <c r="UE194" s="7"/>
      <c r="UF194" s="7"/>
      <c r="UG194" s="7"/>
      <c r="UH194" s="7"/>
      <c r="UI194" s="7"/>
      <c r="UJ194" s="7"/>
      <c r="UK194" s="7"/>
      <c r="UL194" s="7"/>
      <c r="UM194" s="7"/>
      <c r="UN194" s="7"/>
      <c r="UO194" s="7"/>
      <c r="UP194" s="7"/>
      <c r="UQ194" s="7"/>
      <c r="UR194" s="7"/>
      <c r="US194" s="7"/>
      <c r="UT194" s="7"/>
      <c r="UU194" s="7"/>
      <c r="UV194" s="7"/>
      <c r="UW194" s="7"/>
      <c r="UX194" s="7"/>
      <c r="UY194" s="7"/>
      <c r="UZ194" s="7"/>
      <c r="VA194" s="7"/>
      <c r="VB194" s="7"/>
      <c r="VC194" s="7"/>
      <c r="VD194" s="7"/>
      <c r="VE194" s="7"/>
      <c r="VF194" s="7"/>
      <c r="VG194" s="7"/>
      <c r="VH194" s="7"/>
      <c r="VI194" s="7"/>
      <c r="VJ194" s="7"/>
      <c r="VK194" s="7"/>
      <c r="VL194" s="7"/>
      <c r="VM194" s="7"/>
      <c r="VN194" s="7"/>
      <c r="VO194" s="7"/>
      <c r="VP194" s="7"/>
      <c r="VQ194" s="7"/>
      <c r="VR194" s="7"/>
      <c r="VS194" s="7"/>
      <c r="VT194" s="7"/>
      <c r="VU194" s="7"/>
      <c r="VV194" s="7"/>
      <c r="VW194" s="7"/>
      <c r="VX194" s="7"/>
      <c r="VY194" s="7"/>
      <c r="VZ194" s="7"/>
      <c r="WA194" s="7"/>
      <c r="WB194" s="7"/>
      <c r="WC194" s="7"/>
      <c r="WD194" s="7"/>
      <c r="WE194" s="7"/>
      <c r="WF194" s="7"/>
      <c r="WG194" s="7"/>
      <c r="WH194" s="7"/>
      <c r="WI194" s="7"/>
      <c r="WJ194" s="7"/>
      <c r="WK194" s="7"/>
      <c r="WL194" s="7"/>
      <c r="WM194" s="7"/>
      <c r="WN194" s="7"/>
      <c r="WO194" s="7"/>
      <c r="WP194" s="7"/>
      <c r="WQ194" s="7"/>
      <c r="WR194" s="7"/>
      <c r="WS194" s="7"/>
      <c r="WT194" s="7"/>
      <c r="WU194" s="7"/>
      <c r="WV194" s="7"/>
      <c r="WW194" s="7"/>
      <c r="WX194" s="7"/>
      <c r="WY194" s="7"/>
      <c r="WZ194" s="7"/>
      <c r="XA194" s="7"/>
      <c r="XB194" s="7"/>
      <c r="XC194" s="7"/>
      <c r="XD194" s="7"/>
      <c r="XE194" s="7"/>
      <c r="XF194" s="7"/>
      <c r="XG194" s="7"/>
      <c r="XH194" s="7"/>
      <c r="XI194" s="7"/>
      <c r="XJ194" s="7"/>
      <c r="XK194" s="7"/>
      <c r="XL194" s="7"/>
      <c r="XM194" s="7"/>
      <c r="XN194" s="7"/>
      <c r="XO194" s="7"/>
      <c r="XP194" s="7"/>
      <c r="XQ194" s="7"/>
      <c r="XR194" s="7"/>
      <c r="XS194" s="7"/>
      <c r="XT194" s="7"/>
      <c r="XU194" s="7"/>
      <c r="XV194" s="7"/>
      <c r="XW194" s="7"/>
      <c r="XX194" s="7"/>
      <c r="XY194" s="7"/>
      <c r="XZ194" s="7"/>
      <c r="YA194" s="7"/>
      <c r="YB194" s="7"/>
      <c r="YC194" s="7"/>
      <c r="YD194" s="7"/>
      <c r="YE194" s="7"/>
      <c r="YF194" s="7"/>
      <c r="YG194" s="7"/>
      <c r="YH194" s="7"/>
      <c r="YI194" s="7"/>
      <c r="YJ194" s="7"/>
      <c r="YK194" s="7"/>
      <c r="YL194" s="7"/>
      <c r="YM194" s="7"/>
      <c r="YN194" s="7"/>
      <c r="YO194" s="7"/>
      <c r="YP194" s="7"/>
      <c r="YQ194" s="7"/>
      <c r="YR194" s="7"/>
      <c r="YS194" s="7"/>
      <c r="YT194" s="7"/>
      <c r="YU194" s="7"/>
      <c r="YV194" s="7"/>
      <c r="YW194" s="7"/>
      <c r="YX194" s="7"/>
      <c r="YY194" s="7"/>
      <c r="YZ194" s="7"/>
      <c r="ZA194" s="7"/>
      <c r="ZB194" s="7"/>
      <c r="ZC194" s="7"/>
      <c r="ZD194" s="7"/>
      <c r="ZE194" s="7"/>
      <c r="ZF194" s="7"/>
      <c r="ZG194" s="7"/>
      <c r="ZH194" s="7"/>
      <c r="ZI194" s="7"/>
      <c r="ZJ194" s="7"/>
      <c r="ZK194" s="7"/>
      <c r="ZL194" s="7"/>
      <c r="ZM194" s="7"/>
      <c r="ZN194" s="7"/>
      <c r="ZO194" s="7"/>
      <c r="ZP194" s="7"/>
      <c r="ZQ194" s="7"/>
      <c r="ZR194" s="7"/>
      <c r="ZS194" s="7"/>
      <c r="ZT194" s="7"/>
      <c r="ZU194" s="7"/>
      <c r="ZV194" s="7"/>
      <c r="ZW194" s="7"/>
      <c r="ZX194" s="7"/>
      <c r="ZY194" s="7"/>
      <c r="ZZ194" s="7"/>
      <c r="AAA194" s="7"/>
      <c r="AAB194" s="7"/>
      <c r="AAC194" s="7"/>
      <c r="AAD194" s="7"/>
      <c r="AAE194" s="7"/>
      <c r="AAF194" s="7"/>
      <c r="AAG194" s="7"/>
      <c r="AAH194" s="7"/>
      <c r="AAI194" s="7"/>
      <c r="AAJ194" s="7"/>
      <c r="AAK194" s="7"/>
      <c r="AAL194" s="7"/>
      <c r="AAM194" s="7"/>
      <c r="AAN194" s="7"/>
      <c r="AAO194" s="7"/>
      <c r="AAP194" s="7"/>
      <c r="AAQ194" s="7"/>
      <c r="AAR194" s="7"/>
      <c r="AAS194" s="7"/>
      <c r="AAT194" s="7"/>
      <c r="AAU194" s="7"/>
      <c r="AAV194" s="7"/>
      <c r="AAW194" s="7"/>
      <c r="AAX194" s="7"/>
      <c r="AAY194" s="7"/>
      <c r="AAZ194" s="7"/>
      <c r="ABA194" s="7"/>
      <c r="ABB194" s="7"/>
      <c r="ABC194" s="7"/>
      <c r="ABD194" s="7"/>
      <c r="ABE194" s="7"/>
      <c r="ABF194" s="7"/>
      <c r="ABG194" s="7"/>
      <c r="ABH194" s="7"/>
      <c r="ABI194" s="7"/>
      <c r="ABJ194" s="7"/>
      <c r="ABK194" s="7"/>
      <c r="ABL194" s="7"/>
      <c r="ABM194" s="7"/>
      <c r="ABN194" s="7"/>
      <c r="ABO194" s="7"/>
      <c r="ABP194" s="7"/>
      <c r="ABQ194" s="7"/>
      <c r="ABR194" s="7"/>
      <c r="ABS194" s="7"/>
      <c r="ABT194" s="7"/>
      <c r="ABU194" s="7"/>
      <c r="ABV194" s="7"/>
      <c r="ABW194" s="7"/>
      <c r="ABX194" s="7"/>
      <c r="ABY194" s="7"/>
      <c r="ABZ194" s="7"/>
      <c r="ACA194" s="7"/>
      <c r="ACB194" s="7"/>
      <c r="ACC194" s="7"/>
      <c r="ACD194" s="7"/>
      <c r="ACE194" s="7"/>
      <c r="ACF194" s="7"/>
      <c r="ACG194" s="7"/>
      <c r="ACH194" s="7"/>
      <c r="ACI194" s="7"/>
      <c r="ACJ194" s="7"/>
      <c r="ACK194" s="7"/>
      <c r="ACL194" s="7"/>
      <c r="ACM194" s="7"/>
      <c r="ACN194" s="7"/>
      <c r="ACO194" s="7"/>
      <c r="ACP194" s="7"/>
      <c r="ACQ194" s="7"/>
      <c r="ACR194" s="7"/>
      <c r="ACS194" s="7"/>
      <c r="ACT194" s="7"/>
      <c r="ACU194" s="7"/>
      <c r="ACV194" s="7"/>
      <c r="ACW194" s="7"/>
      <c r="ACX194" s="7"/>
      <c r="ACY194" s="7"/>
      <c r="ACZ194" s="7"/>
      <c r="ADA194" s="7"/>
      <c r="ADB194" s="7"/>
      <c r="ADC194" s="7"/>
      <c r="ADD194" s="7"/>
      <c r="ADE194" s="7"/>
      <c r="ADF194" s="7"/>
      <c r="ADG194" s="7"/>
      <c r="ADH194" s="7"/>
      <c r="ADI194" s="7"/>
      <c r="ADJ194" s="7"/>
      <c r="ADK194" s="7"/>
      <c r="ADL194" s="7"/>
      <c r="ADM194" s="7"/>
      <c r="ADN194" s="7"/>
      <c r="ADO194" s="7"/>
      <c r="ADP194" s="7"/>
      <c r="ADQ194" s="7"/>
      <c r="ADR194" s="7"/>
      <c r="ADS194" s="7"/>
      <c r="ADT194" s="7"/>
      <c r="ADU194" s="7"/>
      <c r="ADV194" s="7"/>
      <c r="ADW194" s="7"/>
      <c r="ADX194" s="7"/>
      <c r="ADY194" s="7"/>
      <c r="ADZ194" s="7"/>
      <c r="AEA194" s="7"/>
      <c r="AEB194" s="7"/>
      <c r="AEC194" s="7"/>
      <c r="AED194" s="7"/>
      <c r="AEE194" s="7"/>
      <c r="AEF194" s="7"/>
      <c r="AEG194" s="7"/>
      <c r="AEH194" s="7"/>
      <c r="AEI194" s="7"/>
      <c r="AEJ194" s="7"/>
      <c r="AEK194" s="7"/>
      <c r="AEL194" s="7"/>
      <c r="AEM194" s="7"/>
      <c r="AEN194" s="7"/>
      <c r="AEO194" s="7"/>
      <c r="AEP194" s="7"/>
      <c r="AEQ194" s="7"/>
      <c r="AER194" s="7"/>
      <c r="AES194" s="7"/>
      <c r="AET194" s="7"/>
      <c r="AEU194" s="7"/>
      <c r="AEV194" s="7"/>
      <c r="AEW194" s="7"/>
      <c r="AEX194" s="7"/>
      <c r="AEY194" s="7"/>
      <c r="AEZ194" s="7"/>
      <c r="AFA194" s="7"/>
      <c r="AFB194" s="7"/>
      <c r="AFC194" s="7"/>
      <c r="AFD194" s="7"/>
      <c r="AFE194" s="7"/>
      <c r="AFF194" s="7"/>
      <c r="AFG194" s="7"/>
      <c r="AFH194" s="7"/>
      <c r="AFI194" s="7"/>
      <c r="AFJ194" s="7"/>
      <c r="AFK194" s="7"/>
      <c r="AFL194" s="7"/>
      <c r="AFM194" s="7"/>
      <c r="AFN194" s="7"/>
      <c r="AFO194" s="7"/>
      <c r="AFP194" s="7"/>
      <c r="AFQ194" s="7"/>
      <c r="AFR194" s="7"/>
      <c r="AFS194" s="7"/>
      <c r="AFT194" s="7"/>
      <c r="AFU194" s="7"/>
      <c r="AFV194" s="7"/>
      <c r="AFW194" s="7"/>
      <c r="AFX194" s="7"/>
      <c r="AFY194" s="7"/>
      <c r="AFZ194" s="7"/>
      <c r="AGA194" s="7"/>
      <c r="AGB194" s="7"/>
      <c r="AGC194" s="7"/>
      <c r="AGD194" s="7"/>
      <c r="AGE194" s="7"/>
      <c r="AGF194" s="7"/>
      <c r="AGG194" s="7"/>
      <c r="AGH194" s="7"/>
      <c r="AGI194" s="7"/>
      <c r="AGJ194" s="7"/>
      <c r="AGK194" s="7"/>
      <c r="AGL194" s="7"/>
      <c r="AGM194" s="7"/>
      <c r="AGN194" s="7"/>
      <c r="AGO194" s="7"/>
      <c r="AGP194" s="7"/>
      <c r="AGQ194" s="7"/>
      <c r="AGR194" s="7"/>
      <c r="AGS194" s="7"/>
      <c r="AGT194" s="7"/>
      <c r="AGU194" s="7"/>
      <c r="AGV194" s="7"/>
      <c r="AGW194" s="7"/>
      <c r="AGX194" s="7"/>
      <c r="AGY194" s="7"/>
      <c r="AGZ194" s="7"/>
      <c r="AHA194" s="7"/>
      <c r="AHB194" s="7"/>
      <c r="AHC194" s="7"/>
      <c r="AHD194" s="7"/>
      <c r="AHE194" s="7"/>
      <c r="AHF194" s="7"/>
      <c r="AHG194" s="7"/>
      <c r="AHH194" s="7"/>
      <c r="AHI194" s="7"/>
      <c r="AHJ194" s="7"/>
      <c r="AHK194" s="7"/>
      <c r="AHL194" s="7"/>
      <c r="AHM194" s="7"/>
      <c r="AHN194" s="7"/>
      <c r="AHO194" s="7"/>
      <c r="AHP194" s="7"/>
      <c r="AHQ194" s="7"/>
      <c r="AHR194" s="7"/>
      <c r="AHS194" s="7"/>
      <c r="AHT194" s="7"/>
      <c r="AHU194" s="7"/>
      <c r="AHV194" s="7"/>
      <c r="AHW194" s="7"/>
      <c r="AHX194" s="7"/>
      <c r="AHY194" s="7"/>
      <c r="AHZ194" s="7"/>
      <c r="AIA194" s="7"/>
      <c r="AIB194" s="7"/>
      <c r="AIC194" s="7"/>
      <c r="AID194" s="7"/>
      <c r="AIE194" s="7"/>
      <c r="AIF194" s="7"/>
      <c r="AIG194" s="7"/>
      <c r="AIH194" s="7"/>
      <c r="AII194" s="7"/>
      <c r="AIJ194" s="7"/>
      <c r="AIK194" s="7"/>
      <c r="AIL194" s="7"/>
      <c r="AIM194" s="7"/>
      <c r="AIN194" s="7"/>
      <c r="AIO194" s="7"/>
      <c r="AIP194" s="7"/>
      <c r="AIQ194" s="7"/>
      <c r="AIR194" s="7"/>
      <c r="AIS194" s="7"/>
      <c r="AIT194" s="7"/>
      <c r="AIU194" s="7"/>
      <c r="AIV194" s="7"/>
      <c r="AIW194" s="7"/>
      <c r="AIX194" s="7"/>
      <c r="AIY194" s="7"/>
      <c r="AIZ194" s="7"/>
      <c r="AJA194" s="7"/>
      <c r="AJB194" s="7"/>
      <c r="AJC194" s="7"/>
      <c r="AJD194" s="7"/>
      <c r="AJE194" s="7"/>
      <c r="AJF194" s="7"/>
      <c r="AJG194" s="7"/>
      <c r="AJH194" s="7"/>
      <c r="AJI194" s="7"/>
      <c r="AJJ194" s="7"/>
      <c r="AJK194" s="7"/>
      <c r="AJL194" s="7"/>
      <c r="AJM194" s="7"/>
      <c r="AJN194" s="7"/>
      <c r="AJO194" s="7"/>
      <c r="AJP194" s="7"/>
      <c r="AJQ194" s="7"/>
      <c r="AJR194" s="7"/>
      <c r="AJS194" s="7"/>
      <c r="AJT194" s="7"/>
      <c r="AJU194" s="7"/>
      <c r="AJV194" s="7"/>
      <c r="AJW194" s="7"/>
      <c r="AJX194" s="7"/>
      <c r="AJY194" s="7"/>
      <c r="AJZ194" s="7"/>
      <c r="AKA194" s="7"/>
      <c r="AKB194" s="7"/>
      <c r="AKC194" s="7"/>
      <c r="AKD194" s="7"/>
      <c r="AKE194" s="7"/>
      <c r="AKF194" s="7"/>
      <c r="AKG194" s="7"/>
      <c r="AKH194" s="7"/>
      <c r="AKI194" s="7"/>
      <c r="AKJ194" s="7"/>
      <c r="AKK194" s="7"/>
      <c r="AKL194" s="7"/>
      <c r="AKM194" s="7"/>
      <c r="AKN194" s="7"/>
      <c r="AKO194" s="7"/>
      <c r="AKP194" s="7"/>
      <c r="AKQ194" s="7"/>
      <c r="AKR194" s="7"/>
      <c r="AKS194" s="7"/>
      <c r="AKT194" s="7"/>
      <c r="AKU194" s="7"/>
      <c r="AKV194" s="7"/>
      <c r="AKW194" s="7"/>
      <c r="AKX194" s="7"/>
      <c r="AKY194" s="7"/>
      <c r="AKZ194" s="7"/>
      <c r="ALA194" s="7"/>
      <c r="ALB194" s="7"/>
      <c r="ALC194" s="7"/>
      <c r="ALD194" s="7"/>
      <c r="ALE194" s="7"/>
      <c r="ALF194" s="7"/>
      <c r="ALG194" s="7"/>
      <c r="ALH194" s="7"/>
      <c r="ALI194" s="7"/>
      <c r="ALJ194" s="7"/>
      <c r="ALK194" s="7"/>
      <c r="ALL194" s="7"/>
      <c r="ALM194" s="7"/>
      <c r="ALN194" s="7"/>
      <c r="ALO194" s="7"/>
      <c r="ALP194" s="7"/>
      <c r="ALQ194" s="7"/>
      <c r="ALR194" s="7"/>
      <c r="ALS194" s="7"/>
      <c r="ALT194" s="7"/>
      <c r="ALU194" s="7"/>
      <c r="ALV194" s="7"/>
      <c r="ALW194" s="7"/>
      <c r="ALX194" s="7"/>
      <c r="ALY194" s="7"/>
      <c r="ALZ194" s="7"/>
      <c r="AMA194" s="7"/>
      <c r="AMB194" s="7"/>
      <c r="AMC194" s="7"/>
      <c r="AMD194" s="7"/>
    </row>
    <row r="195" spans="1:1018" x14ac:dyDescent="0.25">
      <c r="A195" s="35" t="s">
        <v>130</v>
      </c>
      <c r="B195" s="5" t="s">
        <v>121</v>
      </c>
      <c r="C195" s="9"/>
      <c r="D195" s="9"/>
      <c r="E195" s="5" t="s">
        <v>132</v>
      </c>
      <c r="F195" s="9">
        <v>2E-3</v>
      </c>
      <c r="G195" s="21" t="s">
        <v>10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  <c r="IW195" s="7"/>
      <c r="IX195" s="7"/>
      <c r="IY195" s="7"/>
      <c r="IZ195" s="7"/>
      <c r="JA195" s="7"/>
      <c r="JB195" s="7"/>
      <c r="JC195" s="7"/>
      <c r="JD195" s="7"/>
      <c r="JE195" s="7"/>
      <c r="JF195" s="7"/>
      <c r="JG195" s="7"/>
      <c r="JH195" s="7"/>
      <c r="JI195" s="7"/>
      <c r="JJ195" s="7"/>
      <c r="JK195" s="7"/>
      <c r="JL195" s="7"/>
      <c r="JM195" s="7"/>
      <c r="JN195" s="7"/>
      <c r="JO195" s="7"/>
      <c r="JP195" s="7"/>
      <c r="JQ195" s="7"/>
      <c r="JR195" s="7"/>
      <c r="JS195" s="7"/>
      <c r="JT195" s="7"/>
      <c r="JU195" s="7"/>
      <c r="JV195" s="7"/>
      <c r="JW195" s="7"/>
      <c r="JX195" s="7"/>
      <c r="JY195" s="7"/>
      <c r="JZ195" s="7"/>
      <c r="KA195" s="7"/>
      <c r="KB195" s="7"/>
      <c r="KC195" s="7"/>
      <c r="KD195" s="7"/>
      <c r="KE195" s="7"/>
      <c r="KF195" s="7"/>
      <c r="KG195" s="7"/>
      <c r="KH195" s="7"/>
      <c r="KI195" s="7"/>
      <c r="KJ195" s="7"/>
      <c r="KK195" s="7"/>
      <c r="KL195" s="7"/>
      <c r="KM195" s="7"/>
      <c r="KN195" s="7"/>
      <c r="KO195" s="7"/>
      <c r="KP195" s="7"/>
      <c r="KQ195" s="7"/>
      <c r="KR195" s="7"/>
      <c r="KS195" s="7"/>
      <c r="KT195" s="7"/>
      <c r="KU195" s="7"/>
      <c r="KV195" s="7"/>
      <c r="KW195" s="7"/>
      <c r="KX195" s="7"/>
      <c r="KY195" s="7"/>
      <c r="KZ195" s="7"/>
      <c r="LA195" s="7"/>
      <c r="LB195" s="7"/>
      <c r="LC195" s="7"/>
      <c r="LD195" s="7"/>
      <c r="LE195" s="7"/>
      <c r="LF195" s="7"/>
      <c r="LG195" s="7"/>
      <c r="LH195" s="7"/>
      <c r="LI195" s="7"/>
      <c r="LJ195" s="7"/>
      <c r="LK195" s="7"/>
      <c r="LL195" s="7"/>
      <c r="LM195" s="7"/>
      <c r="LN195" s="7"/>
      <c r="LO195" s="7"/>
      <c r="LP195" s="7"/>
      <c r="LQ195" s="7"/>
      <c r="LR195" s="7"/>
      <c r="LS195" s="7"/>
      <c r="LT195" s="7"/>
      <c r="LU195" s="7"/>
      <c r="LV195" s="7"/>
      <c r="LW195" s="7"/>
      <c r="LX195" s="7"/>
      <c r="LY195" s="7"/>
      <c r="LZ195" s="7"/>
      <c r="MA195" s="7"/>
      <c r="MB195" s="7"/>
      <c r="MC195" s="7"/>
      <c r="MD195" s="7"/>
      <c r="ME195" s="7"/>
      <c r="MF195" s="7"/>
      <c r="MG195" s="7"/>
      <c r="MH195" s="7"/>
      <c r="MI195" s="7"/>
      <c r="MJ195" s="7"/>
      <c r="MK195" s="7"/>
      <c r="ML195" s="7"/>
      <c r="MM195" s="7"/>
      <c r="MN195" s="7"/>
      <c r="MO195" s="7"/>
      <c r="MP195" s="7"/>
      <c r="MQ195" s="7"/>
      <c r="MR195" s="7"/>
      <c r="MS195" s="7"/>
      <c r="MT195" s="7"/>
      <c r="MU195" s="7"/>
      <c r="MV195" s="7"/>
      <c r="MW195" s="7"/>
      <c r="MX195" s="7"/>
      <c r="MY195" s="7"/>
      <c r="MZ195" s="7"/>
      <c r="NA195" s="7"/>
      <c r="NB195" s="7"/>
      <c r="NC195" s="7"/>
      <c r="ND195" s="7"/>
      <c r="NE195" s="7"/>
      <c r="NF195" s="7"/>
      <c r="NG195" s="7"/>
      <c r="NH195" s="7"/>
      <c r="NI195" s="7"/>
      <c r="NJ195" s="7"/>
      <c r="NK195" s="7"/>
      <c r="NL195" s="7"/>
      <c r="NM195" s="7"/>
      <c r="NN195" s="7"/>
      <c r="NO195" s="7"/>
      <c r="NP195" s="7"/>
      <c r="NQ195" s="7"/>
      <c r="NR195" s="7"/>
      <c r="NS195" s="7"/>
      <c r="NT195" s="7"/>
      <c r="NU195" s="7"/>
      <c r="NV195" s="7"/>
      <c r="NW195" s="7"/>
      <c r="NX195" s="7"/>
      <c r="NY195" s="7"/>
      <c r="NZ195" s="7"/>
      <c r="OA195" s="7"/>
      <c r="OB195" s="7"/>
      <c r="OC195" s="7"/>
      <c r="OD195" s="7"/>
      <c r="OE195" s="7"/>
      <c r="OF195" s="7"/>
      <c r="OG195" s="7"/>
      <c r="OH195" s="7"/>
      <c r="OI195" s="7"/>
      <c r="OJ195" s="7"/>
      <c r="OK195" s="7"/>
      <c r="OL195" s="7"/>
      <c r="OM195" s="7"/>
      <c r="ON195" s="7"/>
      <c r="OO195" s="7"/>
      <c r="OP195" s="7"/>
      <c r="OQ195" s="7"/>
      <c r="OR195" s="7"/>
      <c r="OS195" s="7"/>
      <c r="OT195" s="7"/>
      <c r="OU195" s="7"/>
      <c r="OV195" s="7"/>
      <c r="OW195" s="7"/>
      <c r="OX195" s="7"/>
      <c r="OY195" s="7"/>
      <c r="OZ195" s="7"/>
      <c r="PA195" s="7"/>
      <c r="PB195" s="7"/>
      <c r="PC195" s="7"/>
      <c r="PD195" s="7"/>
      <c r="PE195" s="7"/>
      <c r="PF195" s="7"/>
      <c r="PG195" s="7"/>
      <c r="PH195" s="7"/>
      <c r="PI195" s="7"/>
      <c r="PJ195" s="7"/>
      <c r="PK195" s="7"/>
      <c r="PL195" s="7"/>
      <c r="PM195" s="7"/>
      <c r="PN195" s="7"/>
      <c r="PO195" s="7"/>
      <c r="PP195" s="7"/>
      <c r="PQ195" s="7"/>
      <c r="PR195" s="7"/>
      <c r="PS195" s="7"/>
      <c r="PT195" s="7"/>
      <c r="PU195" s="7"/>
      <c r="PV195" s="7"/>
      <c r="PW195" s="7"/>
      <c r="PX195" s="7"/>
      <c r="PY195" s="7"/>
      <c r="PZ195" s="7"/>
      <c r="QA195" s="7"/>
      <c r="QB195" s="7"/>
      <c r="QC195" s="7"/>
      <c r="QD195" s="7"/>
      <c r="QE195" s="7"/>
      <c r="QF195" s="7"/>
      <c r="QG195" s="7"/>
      <c r="QH195" s="7"/>
      <c r="QI195" s="7"/>
      <c r="QJ195" s="7"/>
      <c r="QK195" s="7"/>
      <c r="QL195" s="7"/>
      <c r="QM195" s="7"/>
      <c r="QN195" s="7"/>
      <c r="QO195" s="7"/>
      <c r="QP195" s="7"/>
      <c r="QQ195" s="7"/>
      <c r="QR195" s="7"/>
      <c r="QS195" s="7"/>
      <c r="QT195" s="7"/>
      <c r="QU195" s="7"/>
      <c r="QV195" s="7"/>
      <c r="QW195" s="7"/>
      <c r="QX195" s="7"/>
      <c r="QY195" s="7"/>
      <c r="QZ195" s="7"/>
      <c r="RA195" s="7"/>
      <c r="RB195" s="7"/>
      <c r="RC195" s="7"/>
      <c r="RD195" s="7"/>
      <c r="RE195" s="7"/>
      <c r="RF195" s="7"/>
      <c r="RG195" s="7"/>
      <c r="RH195" s="7"/>
      <c r="RI195" s="7"/>
      <c r="RJ195" s="7"/>
      <c r="RK195" s="7"/>
      <c r="RL195" s="7"/>
      <c r="RM195" s="7"/>
      <c r="RN195" s="7"/>
      <c r="RO195" s="7"/>
      <c r="RP195" s="7"/>
      <c r="RQ195" s="7"/>
      <c r="RR195" s="7"/>
      <c r="RS195" s="7"/>
      <c r="RT195" s="7"/>
      <c r="RU195" s="7"/>
      <c r="RV195" s="7"/>
      <c r="RW195" s="7"/>
      <c r="RX195" s="7"/>
      <c r="RY195" s="7"/>
      <c r="RZ195" s="7"/>
      <c r="SA195" s="7"/>
      <c r="SB195" s="7"/>
      <c r="SC195" s="7"/>
      <c r="SD195" s="7"/>
      <c r="SE195" s="7"/>
      <c r="SF195" s="7"/>
      <c r="SG195" s="7"/>
      <c r="SH195" s="7"/>
      <c r="SI195" s="7"/>
      <c r="SJ195" s="7"/>
      <c r="SK195" s="7"/>
      <c r="SL195" s="7"/>
      <c r="SM195" s="7"/>
      <c r="SN195" s="7"/>
      <c r="SO195" s="7"/>
      <c r="SP195" s="7"/>
      <c r="SQ195" s="7"/>
      <c r="SR195" s="7"/>
      <c r="SS195" s="7"/>
      <c r="ST195" s="7"/>
      <c r="SU195" s="7"/>
      <c r="SV195" s="7"/>
      <c r="SW195" s="7"/>
      <c r="SX195" s="7"/>
      <c r="SY195" s="7"/>
      <c r="SZ195" s="7"/>
      <c r="TA195" s="7"/>
      <c r="TB195" s="7"/>
      <c r="TC195" s="7"/>
      <c r="TD195" s="7"/>
      <c r="TE195" s="7"/>
      <c r="TF195" s="7"/>
      <c r="TG195" s="7"/>
      <c r="TH195" s="7"/>
      <c r="TI195" s="7"/>
      <c r="TJ195" s="7"/>
      <c r="TK195" s="7"/>
      <c r="TL195" s="7"/>
      <c r="TM195" s="7"/>
      <c r="TN195" s="7"/>
      <c r="TO195" s="7"/>
      <c r="TP195" s="7"/>
      <c r="TQ195" s="7"/>
      <c r="TR195" s="7"/>
      <c r="TS195" s="7"/>
      <c r="TT195" s="7"/>
      <c r="TU195" s="7"/>
      <c r="TV195" s="7"/>
      <c r="TW195" s="7"/>
      <c r="TX195" s="7"/>
      <c r="TY195" s="7"/>
      <c r="TZ195" s="7"/>
      <c r="UA195" s="7"/>
      <c r="UB195" s="7"/>
      <c r="UC195" s="7"/>
      <c r="UD195" s="7"/>
      <c r="UE195" s="7"/>
      <c r="UF195" s="7"/>
      <c r="UG195" s="7"/>
      <c r="UH195" s="7"/>
      <c r="UI195" s="7"/>
      <c r="UJ195" s="7"/>
      <c r="UK195" s="7"/>
      <c r="UL195" s="7"/>
      <c r="UM195" s="7"/>
      <c r="UN195" s="7"/>
      <c r="UO195" s="7"/>
      <c r="UP195" s="7"/>
      <c r="UQ195" s="7"/>
      <c r="UR195" s="7"/>
      <c r="US195" s="7"/>
      <c r="UT195" s="7"/>
      <c r="UU195" s="7"/>
      <c r="UV195" s="7"/>
      <c r="UW195" s="7"/>
      <c r="UX195" s="7"/>
      <c r="UY195" s="7"/>
      <c r="UZ195" s="7"/>
      <c r="VA195" s="7"/>
      <c r="VB195" s="7"/>
      <c r="VC195" s="7"/>
      <c r="VD195" s="7"/>
      <c r="VE195" s="7"/>
      <c r="VF195" s="7"/>
      <c r="VG195" s="7"/>
      <c r="VH195" s="7"/>
      <c r="VI195" s="7"/>
      <c r="VJ195" s="7"/>
      <c r="VK195" s="7"/>
      <c r="VL195" s="7"/>
      <c r="VM195" s="7"/>
      <c r="VN195" s="7"/>
      <c r="VO195" s="7"/>
      <c r="VP195" s="7"/>
      <c r="VQ195" s="7"/>
      <c r="VR195" s="7"/>
      <c r="VS195" s="7"/>
      <c r="VT195" s="7"/>
      <c r="VU195" s="7"/>
      <c r="VV195" s="7"/>
      <c r="VW195" s="7"/>
      <c r="VX195" s="7"/>
      <c r="VY195" s="7"/>
      <c r="VZ195" s="7"/>
      <c r="WA195" s="7"/>
      <c r="WB195" s="7"/>
      <c r="WC195" s="7"/>
      <c r="WD195" s="7"/>
      <c r="WE195" s="7"/>
      <c r="WF195" s="7"/>
      <c r="WG195" s="7"/>
      <c r="WH195" s="7"/>
      <c r="WI195" s="7"/>
      <c r="WJ195" s="7"/>
      <c r="WK195" s="7"/>
      <c r="WL195" s="7"/>
      <c r="WM195" s="7"/>
      <c r="WN195" s="7"/>
      <c r="WO195" s="7"/>
      <c r="WP195" s="7"/>
      <c r="WQ195" s="7"/>
      <c r="WR195" s="7"/>
      <c r="WS195" s="7"/>
      <c r="WT195" s="7"/>
      <c r="WU195" s="7"/>
      <c r="WV195" s="7"/>
      <c r="WW195" s="7"/>
      <c r="WX195" s="7"/>
      <c r="WY195" s="7"/>
      <c r="WZ195" s="7"/>
      <c r="XA195" s="7"/>
      <c r="XB195" s="7"/>
      <c r="XC195" s="7"/>
      <c r="XD195" s="7"/>
      <c r="XE195" s="7"/>
      <c r="XF195" s="7"/>
      <c r="XG195" s="7"/>
      <c r="XH195" s="7"/>
      <c r="XI195" s="7"/>
      <c r="XJ195" s="7"/>
      <c r="XK195" s="7"/>
      <c r="XL195" s="7"/>
      <c r="XM195" s="7"/>
      <c r="XN195" s="7"/>
      <c r="XO195" s="7"/>
      <c r="XP195" s="7"/>
      <c r="XQ195" s="7"/>
      <c r="XR195" s="7"/>
      <c r="XS195" s="7"/>
      <c r="XT195" s="7"/>
      <c r="XU195" s="7"/>
      <c r="XV195" s="7"/>
      <c r="XW195" s="7"/>
      <c r="XX195" s="7"/>
      <c r="XY195" s="7"/>
      <c r="XZ195" s="7"/>
      <c r="YA195" s="7"/>
      <c r="YB195" s="7"/>
      <c r="YC195" s="7"/>
      <c r="YD195" s="7"/>
      <c r="YE195" s="7"/>
      <c r="YF195" s="7"/>
      <c r="YG195" s="7"/>
      <c r="YH195" s="7"/>
      <c r="YI195" s="7"/>
      <c r="YJ195" s="7"/>
      <c r="YK195" s="7"/>
      <c r="YL195" s="7"/>
      <c r="YM195" s="7"/>
      <c r="YN195" s="7"/>
      <c r="YO195" s="7"/>
      <c r="YP195" s="7"/>
      <c r="YQ195" s="7"/>
      <c r="YR195" s="7"/>
      <c r="YS195" s="7"/>
      <c r="YT195" s="7"/>
      <c r="YU195" s="7"/>
      <c r="YV195" s="7"/>
      <c r="YW195" s="7"/>
      <c r="YX195" s="7"/>
      <c r="YY195" s="7"/>
      <c r="YZ195" s="7"/>
      <c r="ZA195" s="7"/>
      <c r="ZB195" s="7"/>
      <c r="ZC195" s="7"/>
      <c r="ZD195" s="7"/>
      <c r="ZE195" s="7"/>
      <c r="ZF195" s="7"/>
      <c r="ZG195" s="7"/>
      <c r="ZH195" s="7"/>
      <c r="ZI195" s="7"/>
      <c r="ZJ195" s="7"/>
      <c r="ZK195" s="7"/>
      <c r="ZL195" s="7"/>
      <c r="ZM195" s="7"/>
      <c r="ZN195" s="7"/>
      <c r="ZO195" s="7"/>
      <c r="ZP195" s="7"/>
      <c r="ZQ195" s="7"/>
      <c r="ZR195" s="7"/>
      <c r="ZS195" s="7"/>
      <c r="ZT195" s="7"/>
      <c r="ZU195" s="7"/>
      <c r="ZV195" s="7"/>
      <c r="ZW195" s="7"/>
      <c r="ZX195" s="7"/>
      <c r="ZY195" s="7"/>
      <c r="ZZ195" s="7"/>
      <c r="AAA195" s="7"/>
      <c r="AAB195" s="7"/>
      <c r="AAC195" s="7"/>
      <c r="AAD195" s="7"/>
      <c r="AAE195" s="7"/>
      <c r="AAF195" s="7"/>
      <c r="AAG195" s="7"/>
      <c r="AAH195" s="7"/>
      <c r="AAI195" s="7"/>
      <c r="AAJ195" s="7"/>
      <c r="AAK195" s="7"/>
      <c r="AAL195" s="7"/>
      <c r="AAM195" s="7"/>
      <c r="AAN195" s="7"/>
      <c r="AAO195" s="7"/>
      <c r="AAP195" s="7"/>
      <c r="AAQ195" s="7"/>
      <c r="AAR195" s="7"/>
      <c r="AAS195" s="7"/>
      <c r="AAT195" s="7"/>
      <c r="AAU195" s="7"/>
      <c r="AAV195" s="7"/>
      <c r="AAW195" s="7"/>
      <c r="AAX195" s="7"/>
      <c r="AAY195" s="7"/>
      <c r="AAZ195" s="7"/>
      <c r="ABA195" s="7"/>
      <c r="ABB195" s="7"/>
      <c r="ABC195" s="7"/>
      <c r="ABD195" s="7"/>
      <c r="ABE195" s="7"/>
      <c r="ABF195" s="7"/>
      <c r="ABG195" s="7"/>
      <c r="ABH195" s="7"/>
      <c r="ABI195" s="7"/>
      <c r="ABJ195" s="7"/>
      <c r="ABK195" s="7"/>
      <c r="ABL195" s="7"/>
      <c r="ABM195" s="7"/>
      <c r="ABN195" s="7"/>
      <c r="ABO195" s="7"/>
      <c r="ABP195" s="7"/>
      <c r="ABQ195" s="7"/>
      <c r="ABR195" s="7"/>
      <c r="ABS195" s="7"/>
      <c r="ABT195" s="7"/>
      <c r="ABU195" s="7"/>
      <c r="ABV195" s="7"/>
      <c r="ABW195" s="7"/>
      <c r="ABX195" s="7"/>
      <c r="ABY195" s="7"/>
      <c r="ABZ195" s="7"/>
      <c r="ACA195" s="7"/>
      <c r="ACB195" s="7"/>
      <c r="ACC195" s="7"/>
      <c r="ACD195" s="7"/>
      <c r="ACE195" s="7"/>
      <c r="ACF195" s="7"/>
      <c r="ACG195" s="7"/>
      <c r="ACH195" s="7"/>
      <c r="ACI195" s="7"/>
      <c r="ACJ195" s="7"/>
      <c r="ACK195" s="7"/>
      <c r="ACL195" s="7"/>
      <c r="ACM195" s="7"/>
      <c r="ACN195" s="7"/>
      <c r="ACO195" s="7"/>
      <c r="ACP195" s="7"/>
      <c r="ACQ195" s="7"/>
      <c r="ACR195" s="7"/>
      <c r="ACS195" s="7"/>
      <c r="ACT195" s="7"/>
      <c r="ACU195" s="7"/>
      <c r="ACV195" s="7"/>
      <c r="ACW195" s="7"/>
      <c r="ACX195" s="7"/>
      <c r="ACY195" s="7"/>
      <c r="ACZ195" s="7"/>
      <c r="ADA195" s="7"/>
      <c r="ADB195" s="7"/>
      <c r="ADC195" s="7"/>
      <c r="ADD195" s="7"/>
      <c r="ADE195" s="7"/>
      <c r="ADF195" s="7"/>
      <c r="ADG195" s="7"/>
      <c r="ADH195" s="7"/>
      <c r="ADI195" s="7"/>
      <c r="ADJ195" s="7"/>
      <c r="ADK195" s="7"/>
      <c r="ADL195" s="7"/>
      <c r="ADM195" s="7"/>
      <c r="ADN195" s="7"/>
      <c r="ADO195" s="7"/>
      <c r="ADP195" s="7"/>
      <c r="ADQ195" s="7"/>
      <c r="ADR195" s="7"/>
      <c r="ADS195" s="7"/>
      <c r="ADT195" s="7"/>
      <c r="ADU195" s="7"/>
      <c r="ADV195" s="7"/>
      <c r="ADW195" s="7"/>
      <c r="ADX195" s="7"/>
      <c r="ADY195" s="7"/>
      <c r="ADZ195" s="7"/>
      <c r="AEA195" s="7"/>
      <c r="AEB195" s="7"/>
      <c r="AEC195" s="7"/>
      <c r="AED195" s="7"/>
      <c r="AEE195" s="7"/>
      <c r="AEF195" s="7"/>
      <c r="AEG195" s="7"/>
      <c r="AEH195" s="7"/>
      <c r="AEI195" s="7"/>
      <c r="AEJ195" s="7"/>
      <c r="AEK195" s="7"/>
      <c r="AEL195" s="7"/>
      <c r="AEM195" s="7"/>
      <c r="AEN195" s="7"/>
      <c r="AEO195" s="7"/>
      <c r="AEP195" s="7"/>
      <c r="AEQ195" s="7"/>
      <c r="AER195" s="7"/>
      <c r="AES195" s="7"/>
      <c r="AET195" s="7"/>
      <c r="AEU195" s="7"/>
      <c r="AEV195" s="7"/>
      <c r="AEW195" s="7"/>
      <c r="AEX195" s="7"/>
      <c r="AEY195" s="7"/>
      <c r="AEZ195" s="7"/>
      <c r="AFA195" s="7"/>
      <c r="AFB195" s="7"/>
      <c r="AFC195" s="7"/>
      <c r="AFD195" s="7"/>
      <c r="AFE195" s="7"/>
      <c r="AFF195" s="7"/>
      <c r="AFG195" s="7"/>
      <c r="AFH195" s="7"/>
      <c r="AFI195" s="7"/>
      <c r="AFJ195" s="7"/>
      <c r="AFK195" s="7"/>
      <c r="AFL195" s="7"/>
      <c r="AFM195" s="7"/>
      <c r="AFN195" s="7"/>
      <c r="AFO195" s="7"/>
      <c r="AFP195" s="7"/>
      <c r="AFQ195" s="7"/>
      <c r="AFR195" s="7"/>
      <c r="AFS195" s="7"/>
      <c r="AFT195" s="7"/>
      <c r="AFU195" s="7"/>
      <c r="AFV195" s="7"/>
      <c r="AFW195" s="7"/>
      <c r="AFX195" s="7"/>
      <c r="AFY195" s="7"/>
      <c r="AFZ195" s="7"/>
      <c r="AGA195" s="7"/>
      <c r="AGB195" s="7"/>
      <c r="AGC195" s="7"/>
      <c r="AGD195" s="7"/>
      <c r="AGE195" s="7"/>
      <c r="AGF195" s="7"/>
      <c r="AGG195" s="7"/>
      <c r="AGH195" s="7"/>
      <c r="AGI195" s="7"/>
      <c r="AGJ195" s="7"/>
      <c r="AGK195" s="7"/>
      <c r="AGL195" s="7"/>
      <c r="AGM195" s="7"/>
      <c r="AGN195" s="7"/>
      <c r="AGO195" s="7"/>
      <c r="AGP195" s="7"/>
      <c r="AGQ195" s="7"/>
      <c r="AGR195" s="7"/>
      <c r="AGS195" s="7"/>
      <c r="AGT195" s="7"/>
      <c r="AGU195" s="7"/>
      <c r="AGV195" s="7"/>
      <c r="AGW195" s="7"/>
      <c r="AGX195" s="7"/>
      <c r="AGY195" s="7"/>
      <c r="AGZ195" s="7"/>
      <c r="AHA195" s="7"/>
      <c r="AHB195" s="7"/>
      <c r="AHC195" s="7"/>
      <c r="AHD195" s="7"/>
      <c r="AHE195" s="7"/>
      <c r="AHF195" s="7"/>
      <c r="AHG195" s="7"/>
      <c r="AHH195" s="7"/>
      <c r="AHI195" s="7"/>
      <c r="AHJ195" s="7"/>
      <c r="AHK195" s="7"/>
      <c r="AHL195" s="7"/>
      <c r="AHM195" s="7"/>
      <c r="AHN195" s="7"/>
      <c r="AHO195" s="7"/>
      <c r="AHP195" s="7"/>
      <c r="AHQ195" s="7"/>
      <c r="AHR195" s="7"/>
      <c r="AHS195" s="7"/>
      <c r="AHT195" s="7"/>
      <c r="AHU195" s="7"/>
      <c r="AHV195" s="7"/>
      <c r="AHW195" s="7"/>
      <c r="AHX195" s="7"/>
      <c r="AHY195" s="7"/>
      <c r="AHZ195" s="7"/>
      <c r="AIA195" s="7"/>
      <c r="AIB195" s="7"/>
      <c r="AIC195" s="7"/>
      <c r="AID195" s="7"/>
      <c r="AIE195" s="7"/>
      <c r="AIF195" s="7"/>
      <c r="AIG195" s="7"/>
      <c r="AIH195" s="7"/>
      <c r="AII195" s="7"/>
      <c r="AIJ195" s="7"/>
      <c r="AIK195" s="7"/>
      <c r="AIL195" s="7"/>
      <c r="AIM195" s="7"/>
      <c r="AIN195" s="7"/>
      <c r="AIO195" s="7"/>
      <c r="AIP195" s="7"/>
      <c r="AIQ195" s="7"/>
      <c r="AIR195" s="7"/>
      <c r="AIS195" s="7"/>
      <c r="AIT195" s="7"/>
      <c r="AIU195" s="7"/>
      <c r="AIV195" s="7"/>
      <c r="AIW195" s="7"/>
      <c r="AIX195" s="7"/>
      <c r="AIY195" s="7"/>
      <c r="AIZ195" s="7"/>
      <c r="AJA195" s="7"/>
      <c r="AJB195" s="7"/>
      <c r="AJC195" s="7"/>
      <c r="AJD195" s="7"/>
      <c r="AJE195" s="7"/>
      <c r="AJF195" s="7"/>
      <c r="AJG195" s="7"/>
      <c r="AJH195" s="7"/>
      <c r="AJI195" s="7"/>
      <c r="AJJ195" s="7"/>
      <c r="AJK195" s="7"/>
      <c r="AJL195" s="7"/>
      <c r="AJM195" s="7"/>
      <c r="AJN195" s="7"/>
      <c r="AJO195" s="7"/>
      <c r="AJP195" s="7"/>
      <c r="AJQ195" s="7"/>
      <c r="AJR195" s="7"/>
      <c r="AJS195" s="7"/>
      <c r="AJT195" s="7"/>
      <c r="AJU195" s="7"/>
      <c r="AJV195" s="7"/>
      <c r="AJW195" s="7"/>
      <c r="AJX195" s="7"/>
      <c r="AJY195" s="7"/>
      <c r="AJZ195" s="7"/>
      <c r="AKA195" s="7"/>
      <c r="AKB195" s="7"/>
      <c r="AKC195" s="7"/>
      <c r="AKD195" s="7"/>
      <c r="AKE195" s="7"/>
      <c r="AKF195" s="7"/>
      <c r="AKG195" s="7"/>
      <c r="AKH195" s="7"/>
      <c r="AKI195" s="7"/>
      <c r="AKJ195" s="7"/>
      <c r="AKK195" s="7"/>
      <c r="AKL195" s="7"/>
      <c r="AKM195" s="7"/>
      <c r="AKN195" s="7"/>
      <c r="AKO195" s="7"/>
      <c r="AKP195" s="7"/>
      <c r="AKQ195" s="7"/>
      <c r="AKR195" s="7"/>
      <c r="AKS195" s="7"/>
      <c r="AKT195" s="7"/>
      <c r="AKU195" s="7"/>
      <c r="AKV195" s="7"/>
      <c r="AKW195" s="7"/>
      <c r="AKX195" s="7"/>
      <c r="AKY195" s="7"/>
      <c r="AKZ195" s="7"/>
      <c r="ALA195" s="7"/>
      <c r="ALB195" s="7"/>
      <c r="ALC195" s="7"/>
      <c r="ALD195" s="7"/>
      <c r="ALE195" s="7"/>
      <c r="ALF195" s="7"/>
      <c r="ALG195" s="7"/>
      <c r="ALH195" s="7"/>
      <c r="ALI195" s="7"/>
      <c r="ALJ195" s="7"/>
      <c r="ALK195" s="7"/>
      <c r="ALL195" s="7"/>
      <c r="ALM195" s="7"/>
      <c r="ALN195" s="7"/>
      <c r="ALO195" s="7"/>
      <c r="ALP195" s="7"/>
      <c r="ALQ195" s="7"/>
      <c r="ALR195" s="7"/>
      <c r="ALS195" s="7"/>
      <c r="ALT195" s="7"/>
      <c r="ALU195" s="7"/>
      <c r="ALV195" s="7"/>
      <c r="ALW195" s="7"/>
      <c r="ALX195" s="7"/>
      <c r="ALY195" s="7"/>
      <c r="ALZ195" s="7"/>
      <c r="AMA195" s="7"/>
      <c r="AMB195" s="7"/>
      <c r="AMC195" s="7"/>
      <c r="AMD195" s="7"/>
    </row>
    <row r="196" spans="1:1018" x14ac:dyDescent="0.25">
      <c r="A196" s="35" t="s">
        <v>130</v>
      </c>
      <c r="B196" s="5" t="s">
        <v>121</v>
      </c>
      <c r="C196" s="3">
        <v>2.93</v>
      </c>
      <c r="D196" s="3">
        <v>3.48</v>
      </c>
      <c r="E196" s="4" t="s">
        <v>246</v>
      </c>
      <c r="F196" s="3">
        <v>0.64300000000000002</v>
      </c>
      <c r="G196" s="21" t="s">
        <v>10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  <c r="IW196" s="7"/>
      <c r="IX196" s="7"/>
      <c r="IY196" s="7"/>
      <c r="IZ196" s="7"/>
      <c r="JA196" s="7"/>
      <c r="JB196" s="7"/>
      <c r="JC196" s="7"/>
      <c r="JD196" s="7"/>
      <c r="JE196" s="7"/>
      <c r="JF196" s="7"/>
      <c r="JG196" s="7"/>
      <c r="JH196" s="7"/>
      <c r="JI196" s="7"/>
      <c r="JJ196" s="7"/>
      <c r="JK196" s="7"/>
      <c r="JL196" s="7"/>
      <c r="JM196" s="7"/>
      <c r="JN196" s="7"/>
      <c r="JO196" s="7"/>
      <c r="JP196" s="7"/>
      <c r="JQ196" s="7"/>
      <c r="JR196" s="7"/>
      <c r="JS196" s="7"/>
      <c r="JT196" s="7"/>
      <c r="JU196" s="7"/>
      <c r="JV196" s="7"/>
      <c r="JW196" s="7"/>
      <c r="JX196" s="7"/>
      <c r="JY196" s="7"/>
      <c r="JZ196" s="7"/>
      <c r="KA196" s="7"/>
      <c r="KB196" s="7"/>
      <c r="KC196" s="7"/>
      <c r="KD196" s="7"/>
      <c r="KE196" s="7"/>
      <c r="KF196" s="7"/>
      <c r="KG196" s="7"/>
      <c r="KH196" s="7"/>
      <c r="KI196" s="7"/>
      <c r="KJ196" s="7"/>
      <c r="KK196" s="7"/>
      <c r="KL196" s="7"/>
      <c r="KM196" s="7"/>
      <c r="KN196" s="7"/>
      <c r="KO196" s="7"/>
      <c r="KP196" s="7"/>
      <c r="KQ196" s="7"/>
      <c r="KR196" s="7"/>
      <c r="KS196" s="7"/>
      <c r="KT196" s="7"/>
      <c r="KU196" s="7"/>
      <c r="KV196" s="7"/>
      <c r="KW196" s="7"/>
      <c r="KX196" s="7"/>
      <c r="KY196" s="7"/>
      <c r="KZ196" s="7"/>
      <c r="LA196" s="7"/>
      <c r="LB196" s="7"/>
      <c r="LC196" s="7"/>
      <c r="LD196" s="7"/>
      <c r="LE196" s="7"/>
      <c r="LF196" s="7"/>
      <c r="LG196" s="7"/>
      <c r="LH196" s="7"/>
      <c r="LI196" s="7"/>
      <c r="LJ196" s="7"/>
      <c r="LK196" s="7"/>
      <c r="LL196" s="7"/>
      <c r="LM196" s="7"/>
      <c r="LN196" s="7"/>
      <c r="LO196" s="7"/>
      <c r="LP196" s="7"/>
      <c r="LQ196" s="7"/>
      <c r="LR196" s="7"/>
      <c r="LS196" s="7"/>
      <c r="LT196" s="7"/>
      <c r="LU196" s="7"/>
      <c r="LV196" s="7"/>
      <c r="LW196" s="7"/>
      <c r="LX196" s="7"/>
      <c r="LY196" s="7"/>
      <c r="LZ196" s="7"/>
      <c r="MA196" s="7"/>
      <c r="MB196" s="7"/>
      <c r="MC196" s="7"/>
      <c r="MD196" s="7"/>
      <c r="ME196" s="7"/>
      <c r="MF196" s="7"/>
      <c r="MG196" s="7"/>
      <c r="MH196" s="7"/>
      <c r="MI196" s="7"/>
      <c r="MJ196" s="7"/>
      <c r="MK196" s="7"/>
      <c r="ML196" s="7"/>
      <c r="MM196" s="7"/>
      <c r="MN196" s="7"/>
      <c r="MO196" s="7"/>
      <c r="MP196" s="7"/>
      <c r="MQ196" s="7"/>
      <c r="MR196" s="7"/>
      <c r="MS196" s="7"/>
      <c r="MT196" s="7"/>
      <c r="MU196" s="7"/>
      <c r="MV196" s="7"/>
      <c r="MW196" s="7"/>
      <c r="MX196" s="7"/>
      <c r="MY196" s="7"/>
      <c r="MZ196" s="7"/>
      <c r="NA196" s="7"/>
      <c r="NB196" s="7"/>
      <c r="NC196" s="7"/>
      <c r="ND196" s="7"/>
      <c r="NE196" s="7"/>
      <c r="NF196" s="7"/>
      <c r="NG196" s="7"/>
      <c r="NH196" s="7"/>
      <c r="NI196" s="7"/>
      <c r="NJ196" s="7"/>
      <c r="NK196" s="7"/>
      <c r="NL196" s="7"/>
      <c r="NM196" s="7"/>
      <c r="NN196" s="7"/>
      <c r="NO196" s="7"/>
      <c r="NP196" s="7"/>
      <c r="NQ196" s="7"/>
      <c r="NR196" s="7"/>
      <c r="NS196" s="7"/>
      <c r="NT196" s="7"/>
      <c r="NU196" s="7"/>
      <c r="NV196" s="7"/>
      <c r="NW196" s="7"/>
      <c r="NX196" s="7"/>
      <c r="NY196" s="7"/>
      <c r="NZ196" s="7"/>
      <c r="OA196" s="7"/>
      <c r="OB196" s="7"/>
      <c r="OC196" s="7"/>
      <c r="OD196" s="7"/>
      <c r="OE196" s="7"/>
      <c r="OF196" s="7"/>
      <c r="OG196" s="7"/>
      <c r="OH196" s="7"/>
      <c r="OI196" s="7"/>
      <c r="OJ196" s="7"/>
      <c r="OK196" s="7"/>
      <c r="OL196" s="7"/>
      <c r="OM196" s="7"/>
      <c r="ON196" s="7"/>
      <c r="OO196" s="7"/>
      <c r="OP196" s="7"/>
      <c r="OQ196" s="7"/>
      <c r="OR196" s="7"/>
      <c r="OS196" s="7"/>
      <c r="OT196" s="7"/>
      <c r="OU196" s="7"/>
      <c r="OV196" s="7"/>
      <c r="OW196" s="7"/>
      <c r="OX196" s="7"/>
      <c r="OY196" s="7"/>
      <c r="OZ196" s="7"/>
      <c r="PA196" s="7"/>
      <c r="PB196" s="7"/>
      <c r="PC196" s="7"/>
      <c r="PD196" s="7"/>
      <c r="PE196" s="7"/>
      <c r="PF196" s="7"/>
      <c r="PG196" s="7"/>
      <c r="PH196" s="7"/>
      <c r="PI196" s="7"/>
      <c r="PJ196" s="7"/>
      <c r="PK196" s="7"/>
      <c r="PL196" s="7"/>
      <c r="PM196" s="7"/>
      <c r="PN196" s="7"/>
      <c r="PO196" s="7"/>
      <c r="PP196" s="7"/>
      <c r="PQ196" s="7"/>
      <c r="PR196" s="7"/>
      <c r="PS196" s="7"/>
      <c r="PT196" s="7"/>
      <c r="PU196" s="7"/>
      <c r="PV196" s="7"/>
      <c r="PW196" s="7"/>
      <c r="PX196" s="7"/>
      <c r="PY196" s="7"/>
      <c r="PZ196" s="7"/>
      <c r="QA196" s="7"/>
      <c r="QB196" s="7"/>
      <c r="QC196" s="7"/>
      <c r="QD196" s="7"/>
      <c r="QE196" s="7"/>
      <c r="QF196" s="7"/>
      <c r="QG196" s="7"/>
      <c r="QH196" s="7"/>
      <c r="QI196" s="7"/>
      <c r="QJ196" s="7"/>
      <c r="QK196" s="7"/>
      <c r="QL196" s="7"/>
      <c r="QM196" s="7"/>
      <c r="QN196" s="7"/>
      <c r="QO196" s="7"/>
      <c r="QP196" s="7"/>
      <c r="QQ196" s="7"/>
      <c r="QR196" s="7"/>
      <c r="QS196" s="7"/>
      <c r="QT196" s="7"/>
      <c r="QU196" s="7"/>
      <c r="QV196" s="7"/>
      <c r="QW196" s="7"/>
      <c r="QX196" s="7"/>
      <c r="QY196" s="7"/>
      <c r="QZ196" s="7"/>
      <c r="RA196" s="7"/>
      <c r="RB196" s="7"/>
      <c r="RC196" s="7"/>
      <c r="RD196" s="7"/>
      <c r="RE196" s="7"/>
      <c r="RF196" s="7"/>
      <c r="RG196" s="7"/>
      <c r="RH196" s="7"/>
      <c r="RI196" s="7"/>
      <c r="RJ196" s="7"/>
      <c r="RK196" s="7"/>
      <c r="RL196" s="7"/>
      <c r="RM196" s="7"/>
      <c r="RN196" s="7"/>
      <c r="RO196" s="7"/>
      <c r="RP196" s="7"/>
      <c r="RQ196" s="7"/>
      <c r="RR196" s="7"/>
      <c r="RS196" s="7"/>
      <c r="RT196" s="7"/>
      <c r="RU196" s="7"/>
      <c r="RV196" s="7"/>
      <c r="RW196" s="7"/>
      <c r="RX196" s="7"/>
      <c r="RY196" s="7"/>
      <c r="RZ196" s="7"/>
      <c r="SA196" s="7"/>
      <c r="SB196" s="7"/>
      <c r="SC196" s="7"/>
      <c r="SD196" s="7"/>
      <c r="SE196" s="7"/>
      <c r="SF196" s="7"/>
      <c r="SG196" s="7"/>
      <c r="SH196" s="7"/>
      <c r="SI196" s="7"/>
      <c r="SJ196" s="7"/>
      <c r="SK196" s="7"/>
      <c r="SL196" s="7"/>
      <c r="SM196" s="7"/>
      <c r="SN196" s="7"/>
      <c r="SO196" s="7"/>
      <c r="SP196" s="7"/>
      <c r="SQ196" s="7"/>
      <c r="SR196" s="7"/>
      <c r="SS196" s="7"/>
      <c r="ST196" s="7"/>
      <c r="SU196" s="7"/>
      <c r="SV196" s="7"/>
      <c r="SW196" s="7"/>
      <c r="SX196" s="7"/>
      <c r="SY196" s="7"/>
      <c r="SZ196" s="7"/>
      <c r="TA196" s="7"/>
      <c r="TB196" s="7"/>
      <c r="TC196" s="7"/>
      <c r="TD196" s="7"/>
      <c r="TE196" s="7"/>
      <c r="TF196" s="7"/>
      <c r="TG196" s="7"/>
      <c r="TH196" s="7"/>
      <c r="TI196" s="7"/>
      <c r="TJ196" s="7"/>
      <c r="TK196" s="7"/>
      <c r="TL196" s="7"/>
      <c r="TM196" s="7"/>
      <c r="TN196" s="7"/>
      <c r="TO196" s="7"/>
      <c r="TP196" s="7"/>
      <c r="TQ196" s="7"/>
      <c r="TR196" s="7"/>
      <c r="TS196" s="7"/>
      <c r="TT196" s="7"/>
      <c r="TU196" s="7"/>
      <c r="TV196" s="7"/>
      <c r="TW196" s="7"/>
      <c r="TX196" s="7"/>
      <c r="TY196" s="7"/>
      <c r="TZ196" s="7"/>
      <c r="UA196" s="7"/>
      <c r="UB196" s="7"/>
      <c r="UC196" s="7"/>
      <c r="UD196" s="7"/>
      <c r="UE196" s="7"/>
      <c r="UF196" s="7"/>
      <c r="UG196" s="7"/>
      <c r="UH196" s="7"/>
      <c r="UI196" s="7"/>
      <c r="UJ196" s="7"/>
      <c r="UK196" s="7"/>
      <c r="UL196" s="7"/>
      <c r="UM196" s="7"/>
      <c r="UN196" s="7"/>
      <c r="UO196" s="7"/>
      <c r="UP196" s="7"/>
      <c r="UQ196" s="7"/>
      <c r="UR196" s="7"/>
      <c r="US196" s="7"/>
      <c r="UT196" s="7"/>
      <c r="UU196" s="7"/>
      <c r="UV196" s="7"/>
      <c r="UW196" s="7"/>
      <c r="UX196" s="7"/>
      <c r="UY196" s="7"/>
      <c r="UZ196" s="7"/>
      <c r="VA196" s="7"/>
      <c r="VB196" s="7"/>
      <c r="VC196" s="7"/>
      <c r="VD196" s="7"/>
      <c r="VE196" s="7"/>
      <c r="VF196" s="7"/>
      <c r="VG196" s="7"/>
      <c r="VH196" s="7"/>
      <c r="VI196" s="7"/>
      <c r="VJ196" s="7"/>
      <c r="VK196" s="7"/>
      <c r="VL196" s="7"/>
      <c r="VM196" s="7"/>
      <c r="VN196" s="7"/>
      <c r="VO196" s="7"/>
      <c r="VP196" s="7"/>
      <c r="VQ196" s="7"/>
      <c r="VR196" s="7"/>
      <c r="VS196" s="7"/>
      <c r="VT196" s="7"/>
      <c r="VU196" s="7"/>
      <c r="VV196" s="7"/>
      <c r="VW196" s="7"/>
      <c r="VX196" s="7"/>
      <c r="VY196" s="7"/>
      <c r="VZ196" s="7"/>
      <c r="WA196" s="7"/>
      <c r="WB196" s="7"/>
      <c r="WC196" s="7"/>
      <c r="WD196" s="7"/>
      <c r="WE196" s="7"/>
      <c r="WF196" s="7"/>
      <c r="WG196" s="7"/>
      <c r="WH196" s="7"/>
      <c r="WI196" s="7"/>
      <c r="WJ196" s="7"/>
      <c r="WK196" s="7"/>
      <c r="WL196" s="7"/>
      <c r="WM196" s="7"/>
      <c r="WN196" s="7"/>
      <c r="WO196" s="7"/>
      <c r="WP196" s="7"/>
      <c r="WQ196" s="7"/>
      <c r="WR196" s="7"/>
      <c r="WS196" s="7"/>
      <c r="WT196" s="7"/>
      <c r="WU196" s="7"/>
      <c r="WV196" s="7"/>
      <c r="WW196" s="7"/>
      <c r="WX196" s="7"/>
      <c r="WY196" s="7"/>
      <c r="WZ196" s="7"/>
      <c r="XA196" s="7"/>
      <c r="XB196" s="7"/>
      <c r="XC196" s="7"/>
      <c r="XD196" s="7"/>
      <c r="XE196" s="7"/>
      <c r="XF196" s="7"/>
      <c r="XG196" s="7"/>
      <c r="XH196" s="7"/>
      <c r="XI196" s="7"/>
      <c r="XJ196" s="7"/>
      <c r="XK196" s="7"/>
      <c r="XL196" s="7"/>
      <c r="XM196" s="7"/>
      <c r="XN196" s="7"/>
      <c r="XO196" s="7"/>
      <c r="XP196" s="7"/>
      <c r="XQ196" s="7"/>
      <c r="XR196" s="7"/>
      <c r="XS196" s="7"/>
      <c r="XT196" s="7"/>
      <c r="XU196" s="7"/>
      <c r="XV196" s="7"/>
      <c r="XW196" s="7"/>
      <c r="XX196" s="7"/>
      <c r="XY196" s="7"/>
      <c r="XZ196" s="7"/>
      <c r="YA196" s="7"/>
      <c r="YB196" s="7"/>
      <c r="YC196" s="7"/>
      <c r="YD196" s="7"/>
      <c r="YE196" s="7"/>
      <c r="YF196" s="7"/>
      <c r="YG196" s="7"/>
      <c r="YH196" s="7"/>
      <c r="YI196" s="7"/>
      <c r="YJ196" s="7"/>
      <c r="YK196" s="7"/>
      <c r="YL196" s="7"/>
      <c r="YM196" s="7"/>
      <c r="YN196" s="7"/>
      <c r="YO196" s="7"/>
      <c r="YP196" s="7"/>
      <c r="YQ196" s="7"/>
      <c r="YR196" s="7"/>
      <c r="YS196" s="7"/>
      <c r="YT196" s="7"/>
      <c r="YU196" s="7"/>
      <c r="YV196" s="7"/>
      <c r="YW196" s="7"/>
      <c r="YX196" s="7"/>
      <c r="YY196" s="7"/>
      <c r="YZ196" s="7"/>
      <c r="ZA196" s="7"/>
      <c r="ZB196" s="7"/>
      <c r="ZC196" s="7"/>
      <c r="ZD196" s="7"/>
      <c r="ZE196" s="7"/>
      <c r="ZF196" s="7"/>
      <c r="ZG196" s="7"/>
      <c r="ZH196" s="7"/>
      <c r="ZI196" s="7"/>
      <c r="ZJ196" s="7"/>
      <c r="ZK196" s="7"/>
      <c r="ZL196" s="7"/>
      <c r="ZM196" s="7"/>
      <c r="ZN196" s="7"/>
      <c r="ZO196" s="7"/>
      <c r="ZP196" s="7"/>
      <c r="ZQ196" s="7"/>
      <c r="ZR196" s="7"/>
      <c r="ZS196" s="7"/>
      <c r="ZT196" s="7"/>
      <c r="ZU196" s="7"/>
      <c r="ZV196" s="7"/>
      <c r="ZW196" s="7"/>
      <c r="ZX196" s="7"/>
      <c r="ZY196" s="7"/>
      <c r="ZZ196" s="7"/>
      <c r="AAA196" s="7"/>
      <c r="AAB196" s="7"/>
      <c r="AAC196" s="7"/>
      <c r="AAD196" s="7"/>
      <c r="AAE196" s="7"/>
      <c r="AAF196" s="7"/>
      <c r="AAG196" s="7"/>
      <c r="AAH196" s="7"/>
      <c r="AAI196" s="7"/>
      <c r="AAJ196" s="7"/>
      <c r="AAK196" s="7"/>
      <c r="AAL196" s="7"/>
      <c r="AAM196" s="7"/>
      <c r="AAN196" s="7"/>
      <c r="AAO196" s="7"/>
      <c r="AAP196" s="7"/>
      <c r="AAQ196" s="7"/>
      <c r="AAR196" s="7"/>
      <c r="AAS196" s="7"/>
      <c r="AAT196" s="7"/>
      <c r="AAU196" s="7"/>
      <c r="AAV196" s="7"/>
      <c r="AAW196" s="7"/>
      <c r="AAX196" s="7"/>
      <c r="AAY196" s="7"/>
      <c r="AAZ196" s="7"/>
      <c r="ABA196" s="7"/>
      <c r="ABB196" s="7"/>
      <c r="ABC196" s="7"/>
      <c r="ABD196" s="7"/>
      <c r="ABE196" s="7"/>
      <c r="ABF196" s="7"/>
      <c r="ABG196" s="7"/>
      <c r="ABH196" s="7"/>
      <c r="ABI196" s="7"/>
      <c r="ABJ196" s="7"/>
      <c r="ABK196" s="7"/>
      <c r="ABL196" s="7"/>
      <c r="ABM196" s="7"/>
      <c r="ABN196" s="7"/>
      <c r="ABO196" s="7"/>
      <c r="ABP196" s="7"/>
      <c r="ABQ196" s="7"/>
      <c r="ABR196" s="7"/>
      <c r="ABS196" s="7"/>
      <c r="ABT196" s="7"/>
      <c r="ABU196" s="7"/>
      <c r="ABV196" s="7"/>
      <c r="ABW196" s="7"/>
      <c r="ABX196" s="7"/>
      <c r="ABY196" s="7"/>
      <c r="ABZ196" s="7"/>
      <c r="ACA196" s="7"/>
      <c r="ACB196" s="7"/>
      <c r="ACC196" s="7"/>
      <c r="ACD196" s="7"/>
      <c r="ACE196" s="7"/>
      <c r="ACF196" s="7"/>
      <c r="ACG196" s="7"/>
      <c r="ACH196" s="7"/>
      <c r="ACI196" s="7"/>
      <c r="ACJ196" s="7"/>
      <c r="ACK196" s="7"/>
      <c r="ACL196" s="7"/>
      <c r="ACM196" s="7"/>
      <c r="ACN196" s="7"/>
      <c r="ACO196" s="7"/>
      <c r="ACP196" s="7"/>
      <c r="ACQ196" s="7"/>
      <c r="ACR196" s="7"/>
      <c r="ACS196" s="7"/>
      <c r="ACT196" s="7"/>
      <c r="ACU196" s="7"/>
      <c r="ACV196" s="7"/>
      <c r="ACW196" s="7"/>
      <c r="ACX196" s="7"/>
      <c r="ACY196" s="7"/>
      <c r="ACZ196" s="7"/>
      <c r="ADA196" s="7"/>
      <c r="ADB196" s="7"/>
      <c r="ADC196" s="7"/>
      <c r="ADD196" s="7"/>
      <c r="ADE196" s="7"/>
      <c r="ADF196" s="7"/>
      <c r="ADG196" s="7"/>
      <c r="ADH196" s="7"/>
      <c r="ADI196" s="7"/>
      <c r="ADJ196" s="7"/>
      <c r="ADK196" s="7"/>
      <c r="ADL196" s="7"/>
      <c r="ADM196" s="7"/>
      <c r="ADN196" s="7"/>
      <c r="ADO196" s="7"/>
      <c r="ADP196" s="7"/>
      <c r="ADQ196" s="7"/>
      <c r="ADR196" s="7"/>
      <c r="ADS196" s="7"/>
      <c r="ADT196" s="7"/>
      <c r="ADU196" s="7"/>
      <c r="ADV196" s="7"/>
      <c r="ADW196" s="7"/>
      <c r="ADX196" s="7"/>
      <c r="ADY196" s="7"/>
      <c r="ADZ196" s="7"/>
      <c r="AEA196" s="7"/>
      <c r="AEB196" s="7"/>
      <c r="AEC196" s="7"/>
      <c r="AED196" s="7"/>
      <c r="AEE196" s="7"/>
      <c r="AEF196" s="7"/>
      <c r="AEG196" s="7"/>
      <c r="AEH196" s="7"/>
      <c r="AEI196" s="7"/>
      <c r="AEJ196" s="7"/>
      <c r="AEK196" s="7"/>
      <c r="AEL196" s="7"/>
      <c r="AEM196" s="7"/>
      <c r="AEN196" s="7"/>
      <c r="AEO196" s="7"/>
      <c r="AEP196" s="7"/>
      <c r="AEQ196" s="7"/>
      <c r="AER196" s="7"/>
      <c r="AES196" s="7"/>
      <c r="AET196" s="7"/>
      <c r="AEU196" s="7"/>
      <c r="AEV196" s="7"/>
      <c r="AEW196" s="7"/>
      <c r="AEX196" s="7"/>
      <c r="AEY196" s="7"/>
      <c r="AEZ196" s="7"/>
      <c r="AFA196" s="7"/>
      <c r="AFB196" s="7"/>
      <c r="AFC196" s="7"/>
      <c r="AFD196" s="7"/>
      <c r="AFE196" s="7"/>
      <c r="AFF196" s="7"/>
      <c r="AFG196" s="7"/>
      <c r="AFH196" s="7"/>
      <c r="AFI196" s="7"/>
      <c r="AFJ196" s="7"/>
      <c r="AFK196" s="7"/>
      <c r="AFL196" s="7"/>
      <c r="AFM196" s="7"/>
      <c r="AFN196" s="7"/>
      <c r="AFO196" s="7"/>
      <c r="AFP196" s="7"/>
      <c r="AFQ196" s="7"/>
      <c r="AFR196" s="7"/>
      <c r="AFS196" s="7"/>
      <c r="AFT196" s="7"/>
      <c r="AFU196" s="7"/>
      <c r="AFV196" s="7"/>
      <c r="AFW196" s="7"/>
      <c r="AFX196" s="7"/>
      <c r="AFY196" s="7"/>
      <c r="AFZ196" s="7"/>
      <c r="AGA196" s="7"/>
      <c r="AGB196" s="7"/>
      <c r="AGC196" s="7"/>
      <c r="AGD196" s="7"/>
      <c r="AGE196" s="7"/>
      <c r="AGF196" s="7"/>
      <c r="AGG196" s="7"/>
      <c r="AGH196" s="7"/>
      <c r="AGI196" s="7"/>
      <c r="AGJ196" s="7"/>
      <c r="AGK196" s="7"/>
      <c r="AGL196" s="7"/>
      <c r="AGM196" s="7"/>
      <c r="AGN196" s="7"/>
      <c r="AGO196" s="7"/>
      <c r="AGP196" s="7"/>
      <c r="AGQ196" s="7"/>
      <c r="AGR196" s="7"/>
      <c r="AGS196" s="7"/>
      <c r="AGT196" s="7"/>
      <c r="AGU196" s="7"/>
      <c r="AGV196" s="7"/>
      <c r="AGW196" s="7"/>
      <c r="AGX196" s="7"/>
      <c r="AGY196" s="7"/>
      <c r="AGZ196" s="7"/>
      <c r="AHA196" s="7"/>
      <c r="AHB196" s="7"/>
      <c r="AHC196" s="7"/>
      <c r="AHD196" s="7"/>
      <c r="AHE196" s="7"/>
      <c r="AHF196" s="7"/>
      <c r="AHG196" s="7"/>
      <c r="AHH196" s="7"/>
      <c r="AHI196" s="7"/>
      <c r="AHJ196" s="7"/>
      <c r="AHK196" s="7"/>
      <c r="AHL196" s="7"/>
      <c r="AHM196" s="7"/>
      <c r="AHN196" s="7"/>
      <c r="AHO196" s="7"/>
      <c r="AHP196" s="7"/>
      <c r="AHQ196" s="7"/>
      <c r="AHR196" s="7"/>
      <c r="AHS196" s="7"/>
      <c r="AHT196" s="7"/>
      <c r="AHU196" s="7"/>
      <c r="AHV196" s="7"/>
      <c r="AHW196" s="7"/>
      <c r="AHX196" s="7"/>
      <c r="AHY196" s="7"/>
      <c r="AHZ196" s="7"/>
      <c r="AIA196" s="7"/>
      <c r="AIB196" s="7"/>
      <c r="AIC196" s="7"/>
      <c r="AID196" s="7"/>
      <c r="AIE196" s="7"/>
      <c r="AIF196" s="7"/>
      <c r="AIG196" s="7"/>
      <c r="AIH196" s="7"/>
      <c r="AII196" s="7"/>
      <c r="AIJ196" s="7"/>
      <c r="AIK196" s="7"/>
      <c r="AIL196" s="7"/>
      <c r="AIM196" s="7"/>
      <c r="AIN196" s="7"/>
      <c r="AIO196" s="7"/>
      <c r="AIP196" s="7"/>
      <c r="AIQ196" s="7"/>
      <c r="AIR196" s="7"/>
      <c r="AIS196" s="7"/>
      <c r="AIT196" s="7"/>
      <c r="AIU196" s="7"/>
      <c r="AIV196" s="7"/>
      <c r="AIW196" s="7"/>
      <c r="AIX196" s="7"/>
      <c r="AIY196" s="7"/>
      <c r="AIZ196" s="7"/>
      <c r="AJA196" s="7"/>
      <c r="AJB196" s="7"/>
      <c r="AJC196" s="7"/>
      <c r="AJD196" s="7"/>
      <c r="AJE196" s="7"/>
      <c r="AJF196" s="7"/>
      <c r="AJG196" s="7"/>
      <c r="AJH196" s="7"/>
      <c r="AJI196" s="7"/>
      <c r="AJJ196" s="7"/>
      <c r="AJK196" s="7"/>
      <c r="AJL196" s="7"/>
      <c r="AJM196" s="7"/>
      <c r="AJN196" s="7"/>
      <c r="AJO196" s="7"/>
      <c r="AJP196" s="7"/>
      <c r="AJQ196" s="7"/>
      <c r="AJR196" s="7"/>
      <c r="AJS196" s="7"/>
      <c r="AJT196" s="7"/>
      <c r="AJU196" s="7"/>
      <c r="AJV196" s="7"/>
      <c r="AJW196" s="7"/>
      <c r="AJX196" s="7"/>
      <c r="AJY196" s="7"/>
      <c r="AJZ196" s="7"/>
      <c r="AKA196" s="7"/>
      <c r="AKB196" s="7"/>
      <c r="AKC196" s="7"/>
      <c r="AKD196" s="7"/>
      <c r="AKE196" s="7"/>
      <c r="AKF196" s="7"/>
      <c r="AKG196" s="7"/>
      <c r="AKH196" s="7"/>
      <c r="AKI196" s="7"/>
      <c r="AKJ196" s="7"/>
      <c r="AKK196" s="7"/>
      <c r="AKL196" s="7"/>
      <c r="AKM196" s="7"/>
      <c r="AKN196" s="7"/>
      <c r="AKO196" s="7"/>
      <c r="AKP196" s="7"/>
      <c r="AKQ196" s="7"/>
      <c r="AKR196" s="7"/>
      <c r="AKS196" s="7"/>
      <c r="AKT196" s="7"/>
      <c r="AKU196" s="7"/>
      <c r="AKV196" s="7"/>
      <c r="AKW196" s="7"/>
      <c r="AKX196" s="7"/>
      <c r="AKY196" s="7"/>
      <c r="AKZ196" s="7"/>
      <c r="ALA196" s="7"/>
      <c r="ALB196" s="7"/>
      <c r="ALC196" s="7"/>
      <c r="ALD196" s="7"/>
      <c r="ALE196" s="7"/>
      <c r="ALF196" s="7"/>
      <c r="ALG196" s="7"/>
      <c r="ALH196" s="7"/>
      <c r="ALI196" s="7"/>
      <c r="ALJ196" s="7"/>
      <c r="ALK196" s="7"/>
      <c r="ALL196" s="7"/>
      <c r="ALM196" s="7"/>
      <c r="ALN196" s="7"/>
      <c r="ALO196" s="7"/>
      <c r="ALP196" s="7"/>
      <c r="ALQ196" s="7"/>
      <c r="ALR196" s="7"/>
      <c r="ALS196" s="7"/>
      <c r="ALT196" s="7"/>
      <c r="ALU196" s="7"/>
      <c r="ALV196" s="7"/>
      <c r="ALW196" s="7"/>
      <c r="ALX196" s="7"/>
      <c r="ALY196" s="7"/>
      <c r="ALZ196" s="7"/>
      <c r="AMA196" s="7"/>
      <c r="AMB196" s="7"/>
      <c r="AMC196" s="7"/>
      <c r="AMD196" s="7"/>
    </row>
    <row r="197" spans="1:1018" x14ac:dyDescent="0.25">
      <c r="A197" s="35" t="s">
        <v>130</v>
      </c>
      <c r="B197" s="5" t="s">
        <v>121</v>
      </c>
      <c r="C197" s="3">
        <v>1.153</v>
      </c>
      <c r="D197" s="3">
        <v>1.8759999999999999</v>
      </c>
      <c r="E197" s="4" t="s">
        <v>247</v>
      </c>
      <c r="F197" s="3">
        <f>0.575-0.32</f>
        <v>0.25499999999999995</v>
      </c>
      <c r="G197" s="21" t="s">
        <v>10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  <c r="IW197" s="7"/>
      <c r="IX197" s="7"/>
      <c r="IY197" s="7"/>
      <c r="IZ197" s="7"/>
      <c r="JA197" s="7"/>
      <c r="JB197" s="7"/>
      <c r="JC197" s="7"/>
      <c r="JD197" s="7"/>
      <c r="JE197" s="7"/>
      <c r="JF197" s="7"/>
      <c r="JG197" s="7"/>
      <c r="JH197" s="7"/>
      <c r="JI197" s="7"/>
      <c r="JJ197" s="7"/>
      <c r="JK197" s="7"/>
      <c r="JL197" s="7"/>
      <c r="JM197" s="7"/>
      <c r="JN197" s="7"/>
      <c r="JO197" s="7"/>
      <c r="JP197" s="7"/>
      <c r="JQ197" s="7"/>
      <c r="JR197" s="7"/>
      <c r="JS197" s="7"/>
      <c r="JT197" s="7"/>
      <c r="JU197" s="7"/>
      <c r="JV197" s="7"/>
      <c r="JW197" s="7"/>
      <c r="JX197" s="7"/>
      <c r="JY197" s="7"/>
      <c r="JZ197" s="7"/>
      <c r="KA197" s="7"/>
      <c r="KB197" s="7"/>
      <c r="KC197" s="7"/>
      <c r="KD197" s="7"/>
      <c r="KE197" s="7"/>
      <c r="KF197" s="7"/>
      <c r="KG197" s="7"/>
      <c r="KH197" s="7"/>
      <c r="KI197" s="7"/>
      <c r="KJ197" s="7"/>
      <c r="KK197" s="7"/>
      <c r="KL197" s="7"/>
      <c r="KM197" s="7"/>
      <c r="KN197" s="7"/>
      <c r="KO197" s="7"/>
      <c r="KP197" s="7"/>
      <c r="KQ197" s="7"/>
      <c r="KR197" s="7"/>
      <c r="KS197" s="7"/>
      <c r="KT197" s="7"/>
      <c r="KU197" s="7"/>
      <c r="KV197" s="7"/>
      <c r="KW197" s="7"/>
      <c r="KX197" s="7"/>
      <c r="KY197" s="7"/>
      <c r="KZ197" s="7"/>
      <c r="LA197" s="7"/>
      <c r="LB197" s="7"/>
      <c r="LC197" s="7"/>
      <c r="LD197" s="7"/>
      <c r="LE197" s="7"/>
      <c r="LF197" s="7"/>
      <c r="LG197" s="7"/>
      <c r="LH197" s="7"/>
      <c r="LI197" s="7"/>
      <c r="LJ197" s="7"/>
      <c r="LK197" s="7"/>
      <c r="LL197" s="7"/>
      <c r="LM197" s="7"/>
      <c r="LN197" s="7"/>
      <c r="LO197" s="7"/>
      <c r="LP197" s="7"/>
      <c r="LQ197" s="7"/>
      <c r="LR197" s="7"/>
      <c r="LS197" s="7"/>
      <c r="LT197" s="7"/>
      <c r="LU197" s="7"/>
      <c r="LV197" s="7"/>
      <c r="LW197" s="7"/>
      <c r="LX197" s="7"/>
      <c r="LY197" s="7"/>
      <c r="LZ197" s="7"/>
      <c r="MA197" s="7"/>
      <c r="MB197" s="7"/>
      <c r="MC197" s="7"/>
      <c r="MD197" s="7"/>
      <c r="ME197" s="7"/>
      <c r="MF197" s="7"/>
      <c r="MG197" s="7"/>
      <c r="MH197" s="7"/>
      <c r="MI197" s="7"/>
      <c r="MJ197" s="7"/>
      <c r="MK197" s="7"/>
      <c r="ML197" s="7"/>
      <c r="MM197" s="7"/>
      <c r="MN197" s="7"/>
      <c r="MO197" s="7"/>
      <c r="MP197" s="7"/>
      <c r="MQ197" s="7"/>
      <c r="MR197" s="7"/>
      <c r="MS197" s="7"/>
      <c r="MT197" s="7"/>
      <c r="MU197" s="7"/>
      <c r="MV197" s="7"/>
      <c r="MW197" s="7"/>
      <c r="MX197" s="7"/>
      <c r="MY197" s="7"/>
      <c r="MZ197" s="7"/>
      <c r="NA197" s="7"/>
      <c r="NB197" s="7"/>
      <c r="NC197" s="7"/>
      <c r="ND197" s="7"/>
      <c r="NE197" s="7"/>
      <c r="NF197" s="7"/>
      <c r="NG197" s="7"/>
      <c r="NH197" s="7"/>
      <c r="NI197" s="7"/>
      <c r="NJ197" s="7"/>
      <c r="NK197" s="7"/>
      <c r="NL197" s="7"/>
      <c r="NM197" s="7"/>
      <c r="NN197" s="7"/>
      <c r="NO197" s="7"/>
      <c r="NP197" s="7"/>
      <c r="NQ197" s="7"/>
      <c r="NR197" s="7"/>
      <c r="NS197" s="7"/>
      <c r="NT197" s="7"/>
      <c r="NU197" s="7"/>
      <c r="NV197" s="7"/>
      <c r="NW197" s="7"/>
      <c r="NX197" s="7"/>
      <c r="NY197" s="7"/>
      <c r="NZ197" s="7"/>
      <c r="OA197" s="7"/>
      <c r="OB197" s="7"/>
      <c r="OC197" s="7"/>
      <c r="OD197" s="7"/>
      <c r="OE197" s="7"/>
      <c r="OF197" s="7"/>
      <c r="OG197" s="7"/>
      <c r="OH197" s="7"/>
      <c r="OI197" s="7"/>
      <c r="OJ197" s="7"/>
      <c r="OK197" s="7"/>
      <c r="OL197" s="7"/>
      <c r="OM197" s="7"/>
      <c r="ON197" s="7"/>
      <c r="OO197" s="7"/>
      <c r="OP197" s="7"/>
      <c r="OQ197" s="7"/>
      <c r="OR197" s="7"/>
      <c r="OS197" s="7"/>
      <c r="OT197" s="7"/>
      <c r="OU197" s="7"/>
      <c r="OV197" s="7"/>
      <c r="OW197" s="7"/>
      <c r="OX197" s="7"/>
      <c r="OY197" s="7"/>
      <c r="OZ197" s="7"/>
      <c r="PA197" s="7"/>
      <c r="PB197" s="7"/>
      <c r="PC197" s="7"/>
      <c r="PD197" s="7"/>
      <c r="PE197" s="7"/>
      <c r="PF197" s="7"/>
      <c r="PG197" s="7"/>
      <c r="PH197" s="7"/>
      <c r="PI197" s="7"/>
      <c r="PJ197" s="7"/>
      <c r="PK197" s="7"/>
      <c r="PL197" s="7"/>
      <c r="PM197" s="7"/>
      <c r="PN197" s="7"/>
      <c r="PO197" s="7"/>
      <c r="PP197" s="7"/>
      <c r="PQ197" s="7"/>
      <c r="PR197" s="7"/>
      <c r="PS197" s="7"/>
      <c r="PT197" s="7"/>
      <c r="PU197" s="7"/>
      <c r="PV197" s="7"/>
      <c r="PW197" s="7"/>
      <c r="PX197" s="7"/>
      <c r="PY197" s="7"/>
      <c r="PZ197" s="7"/>
      <c r="QA197" s="7"/>
      <c r="QB197" s="7"/>
      <c r="QC197" s="7"/>
      <c r="QD197" s="7"/>
      <c r="QE197" s="7"/>
      <c r="QF197" s="7"/>
      <c r="QG197" s="7"/>
      <c r="QH197" s="7"/>
      <c r="QI197" s="7"/>
      <c r="QJ197" s="7"/>
      <c r="QK197" s="7"/>
      <c r="QL197" s="7"/>
      <c r="QM197" s="7"/>
      <c r="QN197" s="7"/>
      <c r="QO197" s="7"/>
      <c r="QP197" s="7"/>
      <c r="QQ197" s="7"/>
      <c r="QR197" s="7"/>
      <c r="QS197" s="7"/>
      <c r="QT197" s="7"/>
      <c r="QU197" s="7"/>
      <c r="QV197" s="7"/>
      <c r="QW197" s="7"/>
      <c r="QX197" s="7"/>
      <c r="QY197" s="7"/>
      <c r="QZ197" s="7"/>
      <c r="RA197" s="7"/>
      <c r="RB197" s="7"/>
      <c r="RC197" s="7"/>
      <c r="RD197" s="7"/>
      <c r="RE197" s="7"/>
      <c r="RF197" s="7"/>
      <c r="RG197" s="7"/>
      <c r="RH197" s="7"/>
      <c r="RI197" s="7"/>
      <c r="RJ197" s="7"/>
      <c r="RK197" s="7"/>
      <c r="RL197" s="7"/>
      <c r="RM197" s="7"/>
      <c r="RN197" s="7"/>
      <c r="RO197" s="7"/>
      <c r="RP197" s="7"/>
      <c r="RQ197" s="7"/>
      <c r="RR197" s="7"/>
      <c r="RS197" s="7"/>
      <c r="RT197" s="7"/>
      <c r="RU197" s="7"/>
      <c r="RV197" s="7"/>
      <c r="RW197" s="7"/>
      <c r="RX197" s="7"/>
      <c r="RY197" s="7"/>
      <c r="RZ197" s="7"/>
      <c r="SA197" s="7"/>
      <c r="SB197" s="7"/>
      <c r="SC197" s="7"/>
      <c r="SD197" s="7"/>
      <c r="SE197" s="7"/>
      <c r="SF197" s="7"/>
      <c r="SG197" s="7"/>
      <c r="SH197" s="7"/>
      <c r="SI197" s="7"/>
      <c r="SJ197" s="7"/>
      <c r="SK197" s="7"/>
      <c r="SL197" s="7"/>
      <c r="SM197" s="7"/>
      <c r="SN197" s="7"/>
      <c r="SO197" s="7"/>
      <c r="SP197" s="7"/>
      <c r="SQ197" s="7"/>
      <c r="SR197" s="7"/>
      <c r="SS197" s="7"/>
      <c r="ST197" s="7"/>
      <c r="SU197" s="7"/>
      <c r="SV197" s="7"/>
      <c r="SW197" s="7"/>
      <c r="SX197" s="7"/>
      <c r="SY197" s="7"/>
      <c r="SZ197" s="7"/>
      <c r="TA197" s="7"/>
      <c r="TB197" s="7"/>
      <c r="TC197" s="7"/>
      <c r="TD197" s="7"/>
      <c r="TE197" s="7"/>
      <c r="TF197" s="7"/>
      <c r="TG197" s="7"/>
      <c r="TH197" s="7"/>
      <c r="TI197" s="7"/>
      <c r="TJ197" s="7"/>
      <c r="TK197" s="7"/>
      <c r="TL197" s="7"/>
      <c r="TM197" s="7"/>
      <c r="TN197" s="7"/>
      <c r="TO197" s="7"/>
      <c r="TP197" s="7"/>
      <c r="TQ197" s="7"/>
      <c r="TR197" s="7"/>
      <c r="TS197" s="7"/>
      <c r="TT197" s="7"/>
      <c r="TU197" s="7"/>
      <c r="TV197" s="7"/>
      <c r="TW197" s="7"/>
      <c r="TX197" s="7"/>
      <c r="TY197" s="7"/>
      <c r="TZ197" s="7"/>
      <c r="UA197" s="7"/>
      <c r="UB197" s="7"/>
      <c r="UC197" s="7"/>
      <c r="UD197" s="7"/>
      <c r="UE197" s="7"/>
      <c r="UF197" s="7"/>
      <c r="UG197" s="7"/>
      <c r="UH197" s="7"/>
      <c r="UI197" s="7"/>
      <c r="UJ197" s="7"/>
      <c r="UK197" s="7"/>
      <c r="UL197" s="7"/>
      <c r="UM197" s="7"/>
      <c r="UN197" s="7"/>
      <c r="UO197" s="7"/>
      <c r="UP197" s="7"/>
      <c r="UQ197" s="7"/>
      <c r="UR197" s="7"/>
      <c r="US197" s="7"/>
      <c r="UT197" s="7"/>
      <c r="UU197" s="7"/>
      <c r="UV197" s="7"/>
      <c r="UW197" s="7"/>
      <c r="UX197" s="7"/>
      <c r="UY197" s="7"/>
      <c r="UZ197" s="7"/>
      <c r="VA197" s="7"/>
      <c r="VB197" s="7"/>
      <c r="VC197" s="7"/>
      <c r="VD197" s="7"/>
      <c r="VE197" s="7"/>
      <c r="VF197" s="7"/>
      <c r="VG197" s="7"/>
      <c r="VH197" s="7"/>
      <c r="VI197" s="7"/>
      <c r="VJ197" s="7"/>
      <c r="VK197" s="7"/>
      <c r="VL197" s="7"/>
      <c r="VM197" s="7"/>
      <c r="VN197" s="7"/>
      <c r="VO197" s="7"/>
      <c r="VP197" s="7"/>
      <c r="VQ197" s="7"/>
      <c r="VR197" s="7"/>
      <c r="VS197" s="7"/>
      <c r="VT197" s="7"/>
      <c r="VU197" s="7"/>
      <c r="VV197" s="7"/>
      <c r="VW197" s="7"/>
      <c r="VX197" s="7"/>
      <c r="VY197" s="7"/>
      <c r="VZ197" s="7"/>
      <c r="WA197" s="7"/>
      <c r="WB197" s="7"/>
      <c r="WC197" s="7"/>
      <c r="WD197" s="7"/>
      <c r="WE197" s="7"/>
      <c r="WF197" s="7"/>
      <c r="WG197" s="7"/>
      <c r="WH197" s="7"/>
      <c r="WI197" s="7"/>
      <c r="WJ197" s="7"/>
      <c r="WK197" s="7"/>
      <c r="WL197" s="7"/>
      <c r="WM197" s="7"/>
      <c r="WN197" s="7"/>
      <c r="WO197" s="7"/>
      <c r="WP197" s="7"/>
      <c r="WQ197" s="7"/>
      <c r="WR197" s="7"/>
      <c r="WS197" s="7"/>
      <c r="WT197" s="7"/>
      <c r="WU197" s="7"/>
      <c r="WV197" s="7"/>
      <c r="WW197" s="7"/>
      <c r="WX197" s="7"/>
      <c r="WY197" s="7"/>
      <c r="WZ197" s="7"/>
      <c r="XA197" s="7"/>
      <c r="XB197" s="7"/>
      <c r="XC197" s="7"/>
      <c r="XD197" s="7"/>
      <c r="XE197" s="7"/>
      <c r="XF197" s="7"/>
      <c r="XG197" s="7"/>
      <c r="XH197" s="7"/>
      <c r="XI197" s="7"/>
      <c r="XJ197" s="7"/>
      <c r="XK197" s="7"/>
      <c r="XL197" s="7"/>
      <c r="XM197" s="7"/>
      <c r="XN197" s="7"/>
      <c r="XO197" s="7"/>
      <c r="XP197" s="7"/>
      <c r="XQ197" s="7"/>
      <c r="XR197" s="7"/>
      <c r="XS197" s="7"/>
      <c r="XT197" s="7"/>
      <c r="XU197" s="7"/>
      <c r="XV197" s="7"/>
      <c r="XW197" s="7"/>
      <c r="XX197" s="7"/>
      <c r="XY197" s="7"/>
      <c r="XZ197" s="7"/>
      <c r="YA197" s="7"/>
      <c r="YB197" s="7"/>
      <c r="YC197" s="7"/>
      <c r="YD197" s="7"/>
      <c r="YE197" s="7"/>
      <c r="YF197" s="7"/>
      <c r="YG197" s="7"/>
      <c r="YH197" s="7"/>
      <c r="YI197" s="7"/>
      <c r="YJ197" s="7"/>
      <c r="YK197" s="7"/>
      <c r="YL197" s="7"/>
      <c r="YM197" s="7"/>
      <c r="YN197" s="7"/>
      <c r="YO197" s="7"/>
      <c r="YP197" s="7"/>
      <c r="YQ197" s="7"/>
      <c r="YR197" s="7"/>
      <c r="YS197" s="7"/>
      <c r="YT197" s="7"/>
      <c r="YU197" s="7"/>
      <c r="YV197" s="7"/>
      <c r="YW197" s="7"/>
      <c r="YX197" s="7"/>
      <c r="YY197" s="7"/>
      <c r="YZ197" s="7"/>
      <c r="ZA197" s="7"/>
      <c r="ZB197" s="7"/>
      <c r="ZC197" s="7"/>
      <c r="ZD197" s="7"/>
      <c r="ZE197" s="7"/>
      <c r="ZF197" s="7"/>
      <c r="ZG197" s="7"/>
      <c r="ZH197" s="7"/>
      <c r="ZI197" s="7"/>
      <c r="ZJ197" s="7"/>
      <c r="ZK197" s="7"/>
      <c r="ZL197" s="7"/>
      <c r="ZM197" s="7"/>
      <c r="ZN197" s="7"/>
      <c r="ZO197" s="7"/>
      <c r="ZP197" s="7"/>
      <c r="ZQ197" s="7"/>
      <c r="ZR197" s="7"/>
      <c r="ZS197" s="7"/>
      <c r="ZT197" s="7"/>
      <c r="ZU197" s="7"/>
      <c r="ZV197" s="7"/>
      <c r="ZW197" s="7"/>
      <c r="ZX197" s="7"/>
      <c r="ZY197" s="7"/>
      <c r="ZZ197" s="7"/>
      <c r="AAA197" s="7"/>
      <c r="AAB197" s="7"/>
      <c r="AAC197" s="7"/>
      <c r="AAD197" s="7"/>
      <c r="AAE197" s="7"/>
      <c r="AAF197" s="7"/>
      <c r="AAG197" s="7"/>
      <c r="AAH197" s="7"/>
      <c r="AAI197" s="7"/>
      <c r="AAJ197" s="7"/>
      <c r="AAK197" s="7"/>
      <c r="AAL197" s="7"/>
      <c r="AAM197" s="7"/>
      <c r="AAN197" s="7"/>
      <c r="AAO197" s="7"/>
      <c r="AAP197" s="7"/>
      <c r="AAQ197" s="7"/>
      <c r="AAR197" s="7"/>
      <c r="AAS197" s="7"/>
      <c r="AAT197" s="7"/>
      <c r="AAU197" s="7"/>
      <c r="AAV197" s="7"/>
      <c r="AAW197" s="7"/>
      <c r="AAX197" s="7"/>
      <c r="AAY197" s="7"/>
      <c r="AAZ197" s="7"/>
      <c r="ABA197" s="7"/>
      <c r="ABB197" s="7"/>
      <c r="ABC197" s="7"/>
      <c r="ABD197" s="7"/>
      <c r="ABE197" s="7"/>
      <c r="ABF197" s="7"/>
      <c r="ABG197" s="7"/>
      <c r="ABH197" s="7"/>
      <c r="ABI197" s="7"/>
      <c r="ABJ197" s="7"/>
      <c r="ABK197" s="7"/>
      <c r="ABL197" s="7"/>
      <c r="ABM197" s="7"/>
      <c r="ABN197" s="7"/>
      <c r="ABO197" s="7"/>
      <c r="ABP197" s="7"/>
      <c r="ABQ197" s="7"/>
      <c r="ABR197" s="7"/>
      <c r="ABS197" s="7"/>
      <c r="ABT197" s="7"/>
      <c r="ABU197" s="7"/>
      <c r="ABV197" s="7"/>
      <c r="ABW197" s="7"/>
      <c r="ABX197" s="7"/>
      <c r="ABY197" s="7"/>
      <c r="ABZ197" s="7"/>
      <c r="ACA197" s="7"/>
      <c r="ACB197" s="7"/>
      <c r="ACC197" s="7"/>
      <c r="ACD197" s="7"/>
      <c r="ACE197" s="7"/>
      <c r="ACF197" s="7"/>
      <c r="ACG197" s="7"/>
      <c r="ACH197" s="7"/>
      <c r="ACI197" s="7"/>
      <c r="ACJ197" s="7"/>
      <c r="ACK197" s="7"/>
      <c r="ACL197" s="7"/>
      <c r="ACM197" s="7"/>
      <c r="ACN197" s="7"/>
      <c r="ACO197" s="7"/>
      <c r="ACP197" s="7"/>
      <c r="ACQ197" s="7"/>
      <c r="ACR197" s="7"/>
      <c r="ACS197" s="7"/>
      <c r="ACT197" s="7"/>
      <c r="ACU197" s="7"/>
      <c r="ACV197" s="7"/>
      <c r="ACW197" s="7"/>
      <c r="ACX197" s="7"/>
      <c r="ACY197" s="7"/>
      <c r="ACZ197" s="7"/>
      <c r="ADA197" s="7"/>
      <c r="ADB197" s="7"/>
      <c r="ADC197" s="7"/>
      <c r="ADD197" s="7"/>
      <c r="ADE197" s="7"/>
      <c r="ADF197" s="7"/>
      <c r="ADG197" s="7"/>
      <c r="ADH197" s="7"/>
      <c r="ADI197" s="7"/>
      <c r="ADJ197" s="7"/>
      <c r="ADK197" s="7"/>
      <c r="ADL197" s="7"/>
      <c r="ADM197" s="7"/>
      <c r="ADN197" s="7"/>
      <c r="ADO197" s="7"/>
      <c r="ADP197" s="7"/>
      <c r="ADQ197" s="7"/>
      <c r="ADR197" s="7"/>
      <c r="ADS197" s="7"/>
      <c r="ADT197" s="7"/>
      <c r="ADU197" s="7"/>
      <c r="ADV197" s="7"/>
      <c r="ADW197" s="7"/>
      <c r="ADX197" s="7"/>
      <c r="ADY197" s="7"/>
      <c r="ADZ197" s="7"/>
      <c r="AEA197" s="7"/>
      <c r="AEB197" s="7"/>
      <c r="AEC197" s="7"/>
      <c r="AED197" s="7"/>
      <c r="AEE197" s="7"/>
      <c r="AEF197" s="7"/>
      <c r="AEG197" s="7"/>
      <c r="AEH197" s="7"/>
      <c r="AEI197" s="7"/>
      <c r="AEJ197" s="7"/>
      <c r="AEK197" s="7"/>
      <c r="AEL197" s="7"/>
      <c r="AEM197" s="7"/>
      <c r="AEN197" s="7"/>
      <c r="AEO197" s="7"/>
      <c r="AEP197" s="7"/>
      <c r="AEQ197" s="7"/>
      <c r="AER197" s="7"/>
      <c r="AES197" s="7"/>
      <c r="AET197" s="7"/>
      <c r="AEU197" s="7"/>
      <c r="AEV197" s="7"/>
      <c r="AEW197" s="7"/>
      <c r="AEX197" s="7"/>
      <c r="AEY197" s="7"/>
      <c r="AEZ197" s="7"/>
      <c r="AFA197" s="7"/>
      <c r="AFB197" s="7"/>
      <c r="AFC197" s="7"/>
      <c r="AFD197" s="7"/>
      <c r="AFE197" s="7"/>
      <c r="AFF197" s="7"/>
      <c r="AFG197" s="7"/>
      <c r="AFH197" s="7"/>
      <c r="AFI197" s="7"/>
      <c r="AFJ197" s="7"/>
      <c r="AFK197" s="7"/>
      <c r="AFL197" s="7"/>
      <c r="AFM197" s="7"/>
      <c r="AFN197" s="7"/>
      <c r="AFO197" s="7"/>
      <c r="AFP197" s="7"/>
      <c r="AFQ197" s="7"/>
      <c r="AFR197" s="7"/>
      <c r="AFS197" s="7"/>
      <c r="AFT197" s="7"/>
      <c r="AFU197" s="7"/>
      <c r="AFV197" s="7"/>
      <c r="AFW197" s="7"/>
      <c r="AFX197" s="7"/>
      <c r="AFY197" s="7"/>
      <c r="AFZ197" s="7"/>
      <c r="AGA197" s="7"/>
      <c r="AGB197" s="7"/>
      <c r="AGC197" s="7"/>
      <c r="AGD197" s="7"/>
      <c r="AGE197" s="7"/>
      <c r="AGF197" s="7"/>
      <c r="AGG197" s="7"/>
      <c r="AGH197" s="7"/>
      <c r="AGI197" s="7"/>
      <c r="AGJ197" s="7"/>
      <c r="AGK197" s="7"/>
      <c r="AGL197" s="7"/>
      <c r="AGM197" s="7"/>
      <c r="AGN197" s="7"/>
      <c r="AGO197" s="7"/>
      <c r="AGP197" s="7"/>
      <c r="AGQ197" s="7"/>
      <c r="AGR197" s="7"/>
      <c r="AGS197" s="7"/>
      <c r="AGT197" s="7"/>
      <c r="AGU197" s="7"/>
      <c r="AGV197" s="7"/>
      <c r="AGW197" s="7"/>
      <c r="AGX197" s="7"/>
      <c r="AGY197" s="7"/>
      <c r="AGZ197" s="7"/>
      <c r="AHA197" s="7"/>
      <c r="AHB197" s="7"/>
      <c r="AHC197" s="7"/>
      <c r="AHD197" s="7"/>
      <c r="AHE197" s="7"/>
      <c r="AHF197" s="7"/>
      <c r="AHG197" s="7"/>
      <c r="AHH197" s="7"/>
      <c r="AHI197" s="7"/>
      <c r="AHJ197" s="7"/>
      <c r="AHK197" s="7"/>
      <c r="AHL197" s="7"/>
      <c r="AHM197" s="7"/>
      <c r="AHN197" s="7"/>
      <c r="AHO197" s="7"/>
      <c r="AHP197" s="7"/>
      <c r="AHQ197" s="7"/>
      <c r="AHR197" s="7"/>
      <c r="AHS197" s="7"/>
      <c r="AHT197" s="7"/>
      <c r="AHU197" s="7"/>
      <c r="AHV197" s="7"/>
      <c r="AHW197" s="7"/>
      <c r="AHX197" s="7"/>
      <c r="AHY197" s="7"/>
      <c r="AHZ197" s="7"/>
      <c r="AIA197" s="7"/>
      <c r="AIB197" s="7"/>
      <c r="AIC197" s="7"/>
      <c r="AID197" s="7"/>
      <c r="AIE197" s="7"/>
      <c r="AIF197" s="7"/>
      <c r="AIG197" s="7"/>
      <c r="AIH197" s="7"/>
      <c r="AII197" s="7"/>
      <c r="AIJ197" s="7"/>
      <c r="AIK197" s="7"/>
      <c r="AIL197" s="7"/>
      <c r="AIM197" s="7"/>
      <c r="AIN197" s="7"/>
      <c r="AIO197" s="7"/>
      <c r="AIP197" s="7"/>
      <c r="AIQ197" s="7"/>
      <c r="AIR197" s="7"/>
      <c r="AIS197" s="7"/>
      <c r="AIT197" s="7"/>
      <c r="AIU197" s="7"/>
      <c r="AIV197" s="7"/>
      <c r="AIW197" s="7"/>
      <c r="AIX197" s="7"/>
      <c r="AIY197" s="7"/>
      <c r="AIZ197" s="7"/>
      <c r="AJA197" s="7"/>
      <c r="AJB197" s="7"/>
      <c r="AJC197" s="7"/>
      <c r="AJD197" s="7"/>
      <c r="AJE197" s="7"/>
      <c r="AJF197" s="7"/>
      <c r="AJG197" s="7"/>
      <c r="AJH197" s="7"/>
      <c r="AJI197" s="7"/>
      <c r="AJJ197" s="7"/>
      <c r="AJK197" s="7"/>
      <c r="AJL197" s="7"/>
      <c r="AJM197" s="7"/>
      <c r="AJN197" s="7"/>
      <c r="AJO197" s="7"/>
      <c r="AJP197" s="7"/>
      <c r="AJQ197" s="7"/>
      <c r="AJR197" s="7"/>
      <c r="AJS197" s="7"/>
      <c r="AJT197" s="7"/>
      <c r="AJU197" s="7"/>
      <c r="AJV197" s="7"/>
      <c r="AJW197" s="7"/>
      <c r="AJX197" s="7"/>
      <c r="AJY197" s="7"/>
      <c r="AJZ197" s="7"/>
      <c r="AKA197" s="7"/>
      <c r="AKB197" s="7"/>
      <c r="AKC197" s="7"/>
      <c r="AKD197" s="7"/>
      <c r="AKE197" s="7"/>
      <c r="AKF197" s="7"/>
      <c r="AKG197" s="7"/>
      <c r="AKH197" s="7"/>
      <c r="AKI197" s="7"/>
      <c r="AKJ197" s="7"/>
      <c r="AKK197" s="7"/>
      <c r="AKL197" s="7"/>
      <c r="AKM197" s="7"/>
      <c r="AKN197" s="7"/>
      <c r="AKO197" s="7"/>
      <c r="AKP197" s="7"/>
      <c r="AKQ197" s="7"/>
      <c r="AKR197" s="7"/>
      <c r="AKS197" s="7"/>
      <c r="AKT197" s="7"/>
      <c r="AKU197" s="7"/>
      <c r="AKV197" s="7"/>
      <c r="AKW197" s="7"/>
      <c r="AKX197" s="7"/>
      <c r="AKY197" s="7"/>
      <c r="AKZ197" s="7"/>
      <c r="ALA197" s="7"/>
      <c r="ALB197" s="7"/>
      <c r="ALC197" s="7"/>
      <c r="ALD197" s="7"/>
      <c r="ALE197" s="7"/>
      <c r="ALF197" s="7"/>
      <c r="ALG197" s="7"/>
      <c r="ALH197" s="7"/>
      <c r="ALI197" s="7"/>
      <c r="ALJ197" s="7"/>
      <c r="ALK197" s="7"/>
      <c r="ALL197" s="7"/>
      <c r="ALM197" s="7"/>
      <c r="ALN197" s="7"/>
      <c r="ALO197" s="7"/>
      <c r="ALP197" s="7"/>
      <c r="ALQ197" s="7"/>
      <c r="ALR197" s="7"/>
      <c r="ALS197" s="7"/>
      <c r="ALT197" s="7"/>
      <c r="ALU197" s="7"/>
      <c r="ALV197" s="7"/>
      <c r="ALW197" s="7"/>
      <c r="ALX197" s="7"/>
      <c r="ALY197" s="7"/>
      <c r="ALZ197" s="7"/>
      <c r="AMA197" s="7"/>
      <c r="AMB197" s="7"/>
      <c r="AMC197" s="7"/>
      <c r="AMD197" s="7"/>
    </row>
    <row r="198" spans="1:1018" x14ac:dyDescent="0.25">
      <c r="A198" s="35" t="s">
        <v>130</v>
      </c>
      <c r="B198" s="5" t="s">
        <v>121</v>
      </c>
      <c r="C198" s="3">
        <v>1.113</v>
      </c>
      <c r="D198" s="3">
        <v>1.7829999999999999</v>
      </c>
      <c r="E198" s="4" t="s">
        <v>248</v>
      </c>
      <c r="F198" s="3">
        <f>0.636-0.389</f>
        <v>0.247</v>
      </c>
      <c r="G198" s="21" t="s">
        <v>10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  <c r="IW198" s="7"/>
      <c r="IX198" s="7"/>
      <c r="IY198" s="7"/>
      <c r="IZ198" s="7"/>
      <c r="JA198" s="7"/>
      <c r="JB198" s="7"/>
      <c r="JC198" s="7"/>
      <c r="JD198" s="7"/>
      <c r="JE198" s="7"/>
      <c r="JF198" s="7"/>
      <c r="JG198" s="7"/>
      <c r="JH198" s="7"/>
      <c r="JI198" s="7"/>
      <c r="JJ198" s="7"/>
      <c r="JK198" s="7"/>
      <c r="JL198" s="7"/>
      <c r="JM198" s="7"/>
      <c r="JN198" s="7"/>
      <c r="JO198" s="7"/>
      <c r="JP198" s="7"/>
      <c r="JQ198" s="7"/>
      <c r="JR198" s="7"/>
      <c r="JS198" s="7"/>
      <c r="JT198" s="7"/>
      <c r="JU198" s="7"/>
      <c r="JV198" s="7"/>
      <c r="JW198" s="7"/>
      <c r="JX198" s="7"/>
      <c r="JY198" s="7"/>
      <c r="JZ198" s="7"/>
      <c r="KA198" s="7"/>
      <c r="KB198" s="7"/>
      <c r="KC198" s="7"/>
      <c r="KD198" s="7"/>
      <c r="KE198" s="7"/>
      <c r="KF198" s="7"/>
      <c r="KG198" s="7"/>
      <c r="KH198" s="7"/>
      <c r="KI198" s="7"/>
      <c r="KJ198" s="7"/>
      <c r="KK198" s="7"/>
      <c r="KL198" s="7"/>
      <c r="KM198" s="7"/>
      <c r="KN198" s="7"/>
      <c r="KO198" s="7"/>
      <c r="KP198" s="7"/>
      <c r="KQ198" s="7"/>
      <c r="KR198" s="7"/>
      <c r="KS198" s="7"/>
      <c r="KT198" s="7"/>
      <c r="KU198" s="7"/>
      <c r="KV198" s="7"/>
      <c r="KW198" s="7"/>
      <c r="KX198" s="7"/>
      <c r="KY198" s="7"/>
      <c r="KZ198" s="7"/>
      <c r="LA198" s="7"/>
      <c r="LB198" s="7"/>
      <c r="LC198" s="7"/>
      <c r="LD198" s="7"/>
      <c r="LE198" s="7"/>
      <c r="LF198" s="7"/>
      <c r="LG198" s="7"/>
      <c r="LH198" s="7"/>
      <c r="LI198" s="7"/>
      <c r="LJ198" s="7"/>
      <c r="LK198" s="7"/>
      <c r="LL198" s="7"/>
      <c r="LM198" s="7"/>
      <c r="LN198" s="7"/>
      <c r="LO198" s="7"/>
      <c r="LP198" s="7"/>
      <c r="LQ198" s="7"/>
      <c r="LR198" s="7"/>
      <c r="LS198" s="7"/>
      <c r="LT198" s="7"/>
      <c r="LU198" s="7"/>
      <c r="LV198" s="7"/>
      <c r="LW198" s="7"/>
      <c r="LX198" s="7"/>
      <c r="LY198" s="7"/>
      <c r="LZ198" s="7"/>
      <c r="MA198" s="7"/>
      <c r="MB198" s="7"/>
      <c r="MC198" s="7"/>
      <c r="MD198" s="7"/>
      <c r="ME198" s="7"/>
      <c r="MF198" s="7"/>
      <c r="MG198" s="7"/>
      <c r="MH198" s="7"/>
      <c r="MI198" s="7"/>
      <c r="MJ198" s="7"/>
      <c r="MK198" s="7"/>
      <c r="ML198" s="7"/>
      <c r="MM198" s="7"/>
      <c r="MN198" s="7"/>
      <c r="MO198" s="7"/>
      <c r="MP198" s="7"/>
      <c r="MQ198" s="7"/>
      <c r="MR198" s="7"/>
      <c r="MS198" s="7"/>
      <c r="MT198" s="7"/>
      <c r="MU198" s="7"/>
      <c r="MV198" s="7"/>
      <c r="MW198" s="7"/>
      <c r="MX198" s="7"/>
      <c r="MY198" s="7"/>
      <c r="MZ198" s="7"/>
      <c r="NA198" s="7"/>
      <c r="NB198" s="7"/>
      <c r="NC198" s="7"/>
      <c r="ND198" s="7"/>
      <c r="NE198" s="7"/>
      <c r="NF198" s="7"/>
      <c r="NG198" s="7"/>
      <c r="NH198" s="7"/>
      <c r="NI198" s="7"/>
      <c r="NJ198" s="7"/>
      <c r="NK198" s="7"/>
      <c r="NL198" s="7"/>
      <c r="NM198" s="7"/>
      <c r="NN198" s="7"/>
      <c r="NO198" s="7"/>
      <c r="NP198" s="7"/>
      <c r="NQ198" s="7"/>
      <c r="NR198" s="7"/>
      <c r="NS198" s="7"/>
      <c r="NT198" s="7"/>
      <c r="NU198" s="7"/>
      <c r="NV198" s="7"/>
      <c r="NW198" s="7"/>
      <c r="NX198" s="7"/>
      <c r="NY198" s="7"/>
      <c r="NZ198" s="7"/>
      <c r="OA198" s="7"/>
      <c r="OB198" s="7"/>
      <c r="OC198" s="7"/>
      <c r="OD198" s="7"/>
      <c r="OE198" s="7"/>
      <c r="OF198" s="7"/>
      <c r="OG198" s="7"/>
      <c r="OH198" s="7"/>
      <c r="OI198" s="7"/>
      <c r="OJ198" s="7"/>
      <c r="OK198" s="7"/>
      <c r="OL198" s="7"/>
      <c r="OM198" s="7"/>
      <c r="ON198" s="7"/>
      <c r="OO198" s="7"/>
      <c r="OP198" s="7"/>
      <c r="OQ198" s="7"/>
      <c r="OR198" s="7"/>
      <c r="OS198" s="7"/>
      <c r="OT198" s="7"/>
      <c r="OU198" s="7"/>
      <c r="OV198" s="7"/>
      <c r="OW198" s="7"/>
      <c r="OX198" s="7"/>
      <c r="OY198" s="7"/>
      <c r="OZ198" s="7"/>
      <c r="PA198" s="7"/>
      <c r="PB198" s="7"/>
      <c r="PC198" s="7"/>
      <c r="PD198" s="7"/>
      <c r="PE198" s="7"/>
      <c r="PF198" s="7"/>
      <c r="PG198" s="7"/>
      <c r="PH198" s="7"/>
      <c r="PI198" s="7"/>
      <c r="PJ198" s="7"/>
      <c r="PK198" s="7"/>
      <c r="PL198" s="7"/>
      <c r="PM198" s="7"/>
      <c r="PN198" s="7"/>
      <c r="PO198" s="7"/>
      <c r="PP198" s="7"/>
      <c r="PQ198" s="7"/>
      <c r="PR198" s="7"/>
      <c r="PS198" s="7"/>
      <c r="PT198" s="7"/>
      <c r="PU198" s="7"/>
      <c r="PV198" s="7"/>
      <c r="PW198" s="7"/>
      <c r="PX198" s="7"/>
      <c r="PY198" s="7"/>
      <c r="PZ198" s="7"/>
      <c r="QA198" s="7"/>
      <c r="QB198" s="7"/>
      <c r="QC198" s="7"/>
      <c r="QD198" s="7"/>
      <c r="QE198" s="7"/>
      <c r="QF198" s="7"/>
      <c r="QG198" s="7"/>
      <c r="QH198" s="7"/>
      <c r="QI198" s="7"/>
      <c r="QJ198" s="7"/>
      <c r="QK198" s="7"/>
      <c r="QL198" s="7"/>
      <c r="QM198" s="7"/>
      <c r="QN198" s="7"/>
      <c r="QO198" s="7"/>
      <c r="QP198" s="7"/>
      <c r="QQ198" s="7"/>
      <c r="QR198" s="7"/>
      <c r="QS198" s="7"/>
      <c r="QT198" s="7"/>
      <c r="QU198" s="7"/>
      <c r="QV198" s="7"/>
      <c r="QW198" s="7"/>
      <c r="QX198" s="7"/>
      <c r="QY198" s="7"/>
      <c r="QZ198" s="7"/>
      <c r="RA198" s="7"/>
      <c r="RB198" s="7"/>
      <c r="RC198" s="7"/>
      <c r="RD198" s="7"/>
      <c r="RE198" s="7"/>
      <c r="RF198" s="7"/>
      <c r="RG198" s="7"/>
      <c r="RH198" s="7"/>
      <c r="RI198" s="7"/>
      <c r="RJ198" s="7"/>
      <c r="RK198" s="7"/>
      <c r="RL198" s="7"/>
      <c r="RM198" s="7"/>
      <c r="RN198" s="7"/>
      <c r="RO198" s="7"/>
      <c r="RP198" s="7"/>
      <c r="RQ198" s="7"/>
      <c r="RR198" s="7"/>
      <c r="RS198" s="7"/>
      <c r="RT198" s="7"/>
      <c r="RU198" s="7"/>
      <c r="RV198" s="7"/>
      <c r="RW198" s="7"/>
      <c r="RX198" s="7"/>
      <c r="RY198" s="7"/>
      <c r="RZ198" s="7"/>
      <c r="SA198" s="7"/>
      <c r="SB198" s="7"/>
      <c r="SC198" s="7"/>
      <c r="SD198" s="7"/>
      <c r="SE198" s="7"/>
      <c r="SF198" s="7"/>
      <c r="SG198" s="7"/>
      <c r="SH198" s="7"/>
      <c r="SI198" s="7"/>
      <c r="SJ198" s="7"/>
      <c r="SK198" s="7"/>
      <c r="SL198" s="7"/>
      <c r="SM198" s="7"/>
      <c r="SN198" s="7"/>
      <c r="SO198" s="7"/>
      <c r="SP198" s="7"/>
      <c r="SQ198" s="7"/>
      <c r="SR198" s="7"/>
      <c r="SS198" s="7"/>
      <c r="ST198" s="7"/>
      <c r="SU198" s="7"/>
      <c r="SV198" s="7"/>
      <c r="SW198" s="7"/>
      <c r="SX198" s="7"/>
      <c r="SY198" s="7"/>
      <c r="SZ198" s="7"/>
      <c r="TA198" s="7"/>
      <c r="TB198" s="7"/>
      <c r="TC198" s="7"/>
      <c r="TD198" s="7"/>
      <c r="TE198" s="7"/>
      <c r="TF198" s="7"/>
      <c r="TG198" s="7"/>
      <c r="TH198" s="7"/>
      <c r="TI198" s="7"/>
      <c r="TJ198" s="7"/>
      <c r="TK198" s="7"/>
      <c r="TL198" s="7"/>
      <c r="TM198" s="7"/>
      <c r="TN198" s="7"/>
      <c r="TO198" s="7"/>
      <c r="TP198" s="7"/>
      <c r="TQ198" s="7"/>
      <c r="TR198" s="7"/>
      <c r="TS198" s="7"/>
      <c r="TT198" s="7"/>
      <c r="TU198" s="7"/>
      <c r="TV198" s="7"/>
      <c r="TW198" s="7"/>
      <c r="TX198" s="7"/>
      <c r="TY198" s="7"/>
      <c r="TZ198" s="7"/>
      <c r="UA198" s="7"/>
      <c r="UB198" s="7"/>
      <c r="UC198" s="7"/>
      <c r="UD198" s="7"/>
      <c r="UE198" s="7"/>
      <c r="UF198" s="7"/>
      <c r="UG198" s="7"/>
      <c r="UH198" s="7"/>
      <c r="UI198" s="7"/>
      <c r="UJ198" s="7"/>
      <c r="UK198" s="7"/>
      <c r="UL198" s="7"/>
      <c r="UM198" s="7"/>
      <c r="UN198" s="7"/>
      <c r="UO198" s="7"/>
      <c r="UP198" s="7"/>
      <c r="UQ198" s="7"/>
      <c r="UR198" s="7"/>
      <c r="US198" s="7"/>
      <c r="UT198" s="7"/>
      <c r="UU198" s="7"/>
      <c r="UV198" s="7"/>
      <c r="UW198" s="7"/>
      <c r="UX198" s="7"/>
      <c r="UY198" s="7"/>
      <c r="UZ198" s="7"/>
      <c r="VA198" s="7"/>
      <c r="VB198" s="7"/>
      <c r="VC198" s="7"/>
      <c r="VD198" s="7"/>
      <c r="VE198" s="7"/>
      <c r="VF198" s="7"/>
      <c r="VG198" s="7"/>
      <c r="VH198" s="7"/>
      <c r="VI198" s="7"/>
      <c r="VJ198" s="7"/>
      <c r="VK198" s="7"/>
      <c r="VL198" s="7"/>
      <c r="VM198" s="7"/>
      <c r="VN198" s="7"/>
      <c r="VO198" s="7"/>
      <c r="VP198" s="7"/>
      <c r="VQ198" s="7"/>
      <c r="VR198" s="7"/>
      <c r="VS198" s="7"/>
      <c r="VT198" s="7"/>
      <c r="VU198" s="7"/>
      <c r="VV198" s="7"/>
      <c r="VW198" s="7"/>
      <c r="VX198" s="7"/>
      <c r="VY198" s="7"/>
      <c r="VZ198" s="7"/>
      <c r="WA198" s="7"/>
      <c r="WB198" s="7"/>
      <c r="WC198" s="7"/>
      <c r="WD198" s="7"/>
      <c r="WE198" s="7"/>
      <c r="WF198" s="7"/>
      <c r="WG198" s="7"/>
      <c r="WH198" s="7"/>
      <c r="WI198" s="7"/>
      <c r="WJ198" s="7"/>
      <c r="WK198" s="7"/>
      <c r="WL198" s="7"/>
      <c r="WM198" s="7"/>
      <c r="WN198" s="7"/>
      <c r="WO198" s="7"/>
      <c r="WP198" s="7"/>
      <c r="WQ198" s="7"/>
      <c r="WR198" s="7"/>
      <c r="WS198" s="7"/>
      <c r="WT198" s="7"/>
      <c r="WU198" s="7"/>
      <c r="WV198" s="7"/>
      <c r="WW198" s="7"/>
      <c r="WX198" s="7"/>
      <c r="WY198" s="7"/>
      <c r="WZ198" s="7"/>
      <c r="XA198" s="7"/>
      <c r="XB198" s="7"/>
      <c r="XC198" s="7"/>
      <c r="XD198" s="7"/>
      <c r="XE198" s="7"/>
      <c r="XF198" s="7"/>
      <c r="XG198" s="7"/>
      <c r="XH198" s="7"/>
      <c r="XI198" s="7"/>
      <c r="XJ198" s="7"/>
      <c r="XK198" s="7"/>
      <c r="XL198" s="7"/>
      <c r="XM198" s="7"/>
      <c r="XN198" s="7"/>
      <c r="XO198" s="7"/>
      <c r="XP198" s="7"/>
      <c r="XQ198" s="7"/>
      <c r="XR198" s="7"/>
      <c r="XS198" s="7"/>
      <c r="XT198" s="7"/>
      <c r="XU198" s="7"/>
      <c r="XV198" s="7"/>
      <c r="XW198" s="7"/>
      <c r="XX198" s="7"/>
      <c r="XY198" s="7"/>
      <c r="XZ198" s="7"/>
      <c r="YA198" s="7"/>
      <c r="YB198" s="7"/>
      <c r="YC198" s="7"/>
      <c r="YD198" s="7"/>
      <c r="YE198" s="7"/>
      <c r="YF198" s="7"/>
      <c r="YG198" s="7"/>
      <c r="YH198" s="7"/>
      <c r="YI198" s="7"/>
      <c r="YJ198" s="7"/>
      <c r="YK198" s="7"/>
      <c r="YL198" s="7"/>
      <c r="YM198" s="7"/>
      <c r="YN198" s="7"/>
      <c r="YO198" s="7"/>
      <c r="YP198" s="7"/>
      <c r="YQ198" s="7"/>
      <c r="YR198" s="7"/>
      <c r="YS198" s="7"/>
      <c r="YT198" s="7"/>
      <c r="YU198" s="7"/>
      <c r="YV198" s="7"/>
      <c r="YW198" s="7"/>
      <c r="YX198" s="7"/>
      <c r="YY198" s="7"/>
      <c r="YZ198" s="7"/>
      <c r="ZA198" s="7"/>
      <c r="ZB198" s="7"/>
      <c r="ZC198" s="7"/>
      <c r="ZD198" s="7"/>
      <c r="ZE198" s="7"/>
      <c r="ZF198" s="7"/>
      <c r="ZG198" s="7"/>
      <c r="ZH198" s="7"/>
      <c r="ZI198" s="7"/>
      <c r="ZJ198" s="7"/>
      <c r="ZK198" s="7"/>
      <c r="ZL198" s="7"/>
      <c r="ZM198" s="7"/>
      <c r="ZN198" s="7"/>
      <c r="ZO198" s="7"/>
      <c r="ZP198" s="7"/>
      <c r="ZQ198" s="7"/>
      <c r="ZR198" s="7"/>
      <c r="ZS198" s="7"/>
      <c r="ZT198" s="7"/>
      <c r="ZU198" s="7"/>
      <c r="ZV198" s="7"/>
      <c r="ZW198" s="7"/>
      <c r="ZX198" s="7"/>
      <c r="ZY198" s="7"/>
      <c r="ZZ198" s="7"/>
      <c r="AAA198" s="7"/>
      <c r="AAB198" s="7"/>
      <c r="AAC198" s="7"/>
      <c r="AAD198" s="7"/>
      <c r="AAE198" s="7"/>
      <c r="AAF198" s="7"/>
      <c r="AAG198" s="7"/>
      <c r="AAH198" s="7"/>
      <c r="AAI198" s="7"/>
      <c r="AAJ198" s="7"/>
      <c r="AAK198" s="7"/>
      <c r="AAL198" s="7"/>
      <c r="AAM198" s="7"/>
      <c r="AAN198" s="7"/>
      <c r="AAO198" s="7"/>
      <c r="AAP198" s="7"/>
      <c r="AAQ198" s="7"/>
      <c r="AAR198" s="7"/>
      <c r="AAS198" s="7"/>
      <c r="AAT198" s="7"/>
      <c r="AAU198" s="7"/>
      <c r="AAV198" s="7"/>
      <c r="AAW198" s="7"/>
      <c r="AAX198" s="7"/>
      <c r="AAY198" s="7"/>
      <c r="AAZ198" s="7"/>
      <c r="ABA198" s="7"/>
      <c r="ABB198" s="7"/>
      <c r="ABC198" s="7"/>
      <c r="ABD198" s="7"/>
      <c r="ABE198" s="7"/>
      <c r="ABF198" s="7"/>
      <c r="ABG198" s="7"/>
      <c r="ABH198" s="7"/>
      <c r="ABI198" s="7"/>
      <c r="ABJ198" s="7"/>
      <c r="ABK198" s="7"/>
      <c r="ABL198" s="7"/>
      <c r="ABM198" s="7"/>
      <c r="ABN198" s="7"/>
      <c r="ABO198" s="7"/>
      <c r="ABP198" s="7"/>
      <c r="ABQ198" s="7"/>
      <c r="ABR198" s="7"/>
      <c r="ABS198" s="7"/>
      <c r="ABT198" s="7"/>
      <c r="ABU198" s="7"/>
      <c r="ABV198" s="7"/>
      <c r="ABW198" s="7"/>
      <c r="ABX198" s="7"/>
      <c r="ABY198" s="7"/>
      <c r="ABZ198" s="7"/>
      <c r="ACA198" s="7"/>
      <c r="ACB198" s="7"/>
      <c r="ACC198" s="7"/>
      <c r="ACD198" s="7"/>
      <c r="ACE198" s="7"/>
      <c r="ACF198" s="7"/>
      <c r="ACG198" s="7"/>
      <c r="ACH198" s="7"/>
      <c r="ACI198" s="7"/>
      <c r="ACJ198" s="7"/>
      <c r="ACK198" s="7"/>
      <c r="ACL198" s="7"/>
      <c r="ACM198" s="7"/>
      <c r="ACN198" s="7"/>
      <c r="ACO198" s="7"/>
      <c r="ACP198" s="7"/>
      <c r="ACQ198" s="7"/>
      <c r="ACR198" s="7"/>
      <c r="ACS198" s="7"/>
      <c r="ACT198" s="7"/>
      <c r="ACU198" s="7"/>
      <c r="ACV198" s="7"/>
      <c r="ACW198" s="7"/>
      <c r="ACX198" s="7"/>
      <c r="ACY198" s="7"/>
      <c r="ACZ198" s="7"/>
      <c r="ADA198" s="7"/>
      <c r="ADB198" s="7"/>
      <c r="ADC198" s="7"/>
      <c r="ADD198" s="7"/>
      <c r="ADE198" s="7"/>
      <c r="ADF198" s="7"/>
      <c r="ADG198" s="7"/>
      <c r="ADH198" s="7"/>
      <c r="ADI198" s="7"/>
      <c r="ADJ198" s="7"/>
      <c r="ADK198" s="7"/>
      <c r="ADL198" s="7"/>
      <c r="ADM198" s="7"/>
      <c r="ADN198" s="7"/>
      <c r="ADO198" s="7"/>
      <c r="ADP198" s="7"/>
      <c r="ADQ198" s="7"/>
      <c r="ADR198" s="7"/>
      <c r="ADS198" s="7"/>
      <c r="ADT198" s="7"/>
      <c r="ADU198" s="7"/>
      <c r="ADV198" s="7"/>
      <c r="ADW198" s="7"/>
      <c r="ADX198" s="7"/>
      <c r="ADY198" s="7"/>
      <c r="ADZ198" s="7"/>
      <c r="AEA198" s="7"/>
      <c r="AEB198" s="7"/>
      <c r="AEC198" s="7"/>
      <c r="AED198" s="7"/>
      <c r="AEE198" s="7"/>
      <c r="AEF198" s="7"/>
      <c r="AEG198" s="7"/>
      <c r="AEH198" s="7"/>
      <c r="AEI198" s="7"/>
      <c r="AEJ198" s="7"/>
      <c r="AEK198" s="7"/>
      <c r="AEL198" s="7"/>
      <c r="AEM198" s="7"/>
      <c r="AEN198" s="7"/>
      <c r="AEO198" s="7"/>
      <c r="AEP198" s="7"/>
      <c r="AEQ198" s="7"/>
      <c r="AER198" s="7"/>
      <c r="AES198" s="7"/>
      <c r="AET198" s="7"/>
      <c r="AEU198" s="7"/>
      <c r="AEV198" s="7"/>
      <c r="AEW198" s="7"/>
      <c r="AEX198" s="7"/>
      <c r="AEY198" s="7"/>
      <c r="AEZ198" s="7"/>
      <c r="AFA198" s="7"/>
      <c r="AFB198" s="7"/>
      <c r="AFC198" s="7"/>
      <c r="AFD198" s="7"/>
      <c r="AFE198" s="7"/>
      <c r="AFF198" s="7"/>
      <c r="AFG198" s="7"/>
      <c r="AFH198" s="7"/>
      <c r="AFI198" s="7"/>
      <c r="AFJ198" s="7"/>
      <c r="AFK198" s="7"/>
      <c r="AFL198" s="7"/>
      <c r="AFM198" s="7"/>
      <c r="AFN198" s="7"/>
      <c r="AFO198" s="7"/>
      <c r="AFP198" s="7"/>
      <c r="AFQ198" s="7"/>
      <c r="AFR198" s="7"/>
      <c r="AFS198" s="7"/>
      <c r="AFT198" s="7"/>
      <c r="AFU198" s="7"/>
      <c r="AFV198" s="7"/>
      <c r="AFW198" s="7"/>
      <c r="AFX198" s="7"/>
      <c r="AFY198" s="7"/>
      <c r="AFZ198" s="7"/>
      <c r="AGA198" s="7"/>
      <c r="AGB198" s="7"/>
      <c r="AGC198" s="7"/>
      <c r="AGD198" s="7"/>
      <c r="AGE198" s="7"/>
      <c r="AGF198" s="7"/>
      <c r="AGG198" s="7"/>
      <c r="AGH198" s="7"/>
      <c r="AGI198" s="7"/>
      <c r="AGJ198" s="7"/>
      <c r="AGK198" s="7"/>
      <c r="AGL198" s="7"/>
      <c r="AGM198" s="7"/>
      <c r="AGN198" s="7"/>
      <c r="AGO198" s="7"/>
      <c r="AGP198" s="7"/>
      <c r="AGQ198" s="7"/>
      <c r="AGR198" s="7"/>
      <c r="AGS198" s="7"/>
      <c r="AGT198" s="7"/>
      <c r="AGU198" s="7"/>
      <c r="AGV198" s="7"/>
      <c r="AGW198" s="7"/>
      <c r="AGX198" s="7"/>
      <c r="AGY198" s="7"/>
      <c r="AGZ198" s="7"/>
      <c r="AHA198" s="7"/>
      <c r="AHB198" s="7"/>
      <c r="AHC198" s="7"/>
      <c r="AHD198" s="7"/>
      <c r="AHE198" s="7"/>
      <c r="AHF198" s="7"/>
      <c r="AHG198" s="7"/>
      <c r="AHH198" s="7"/>
      <c r="AHI198" s="7"/>
      <c r="AHJ198" s="7"/>
      <c r="AHK198" s="7"/>
      <c r="AHL198" s="7"/>
      <c r="AHM198" s="7"/>
      <c r="AHN198" s="7"/>
      <c r="AHO198" s="7"/>
      <c r="AHP198" s="7"/>
      <c r="AHQ198" s="7"/>
      <c r="AHR198" s="7"/>
      <c r="AHS198" s="7"/>
      <c r="AHT198" s="7"/>
      <c r="AHU198" s="7"/>
      <c r="AHV198" s="7"/>
      <c r="AHW198" s="7"/>
      <c r="AHX198" s="7"/>
      <c r="AHY198" s="7"/>
      <c r="AHZ198" s="7"/>
      <c r="AIA198" s="7"/>
      <c r="AIB198" s="7"/>
      <c r="AIC198" s="7"/>
      <c r="AID198" s="7"/>
      <c r="AIE198" s="7"/>
      <c r="AIF198" s="7"/>
      <c r="AIG198" s="7"/>
      <c r="AIH198" s="7"/>
      <c r="AII198" s="7"/>
      <c r="AIJ198" s="7"/>
      <c r="AIK198" s="7"/>
      <c r="AIL198" s="7"/>
      <c r="AIM198" s="7"/>
      <c r="AIN198" s="7"/>
      <c r="AIO198" s="7"/>
      <c r="AIP198" s="7"/>
      <c r="AIQ198" s="7"/>
      <c r="AIR198" s="7"/>
      <c r="AIS198" s="7"/>
      <c r="AIT198" s="7"/>
      <c r="AIU198" s="7"/>
      <c r="AIV198" s="7"/>
      <c r="AIW198" s="7"/>
      <c r="AIX198" s="7"/>
      <c r="AIY198" s="7"/>
      <c r="AIZ198" s="7"/>
      <c r="AJA198" s="7"/>
      <c r="AJB198" s="7"/>
      <c r="AJC198" s="7"/>
      <c r="AJD198" s="7"/>
      <c r="AJE198" s="7"/>
      <c r="AJF198" s="7"/>
      <c r="AJG198" s="7"/>
      <c r="AJH198" s="7"/>
      <c r="AJI198" s="7"/>
      <c r="AJJ198" s="7"/>
      <c r="AJK198" s="7"/>
      <c r="AJL198" s="7"/>
      <c r="AJM198" s="7"/>
      <c r="AJN198" s="7"/>
      <c r="AJO198" s="7"/>
      <c r="AJP198" s="7"/>
      <c r="AJQ198" s="7"/>
      <c r="AJR198" s="7"/>
      <c r="AJS198" s="7"/>
      <c r="AJT198" s="7"/>
      <c r="AJU198" s="7"/>
      <c r="AJV198" s="7"/>
      <c r="AJW198" s="7"/>
      <c r="AJX198" s="7"/>
      <c r="AJY198" s="7"/>
      <c r="AJZ198" s="7"/>
      <c r="AKA198" s="7"/>
      <c r="AKB198" s="7"/>
      <c r="AKC198" s="7"/>
      <c r="AKD198" s="7"/>
      <c r="AKE198" s="7"/>
      <c r="AKF198" s="7"/>
      <c r="AKG198" s="7"/>
      <c r="AKH198" s="7"/>
      <c r="AKI198" s="7"/>
      <c r="AKJ198" s="7"/>
      <c r="AKK198" s="7"/>
      <c r="AKL198" s="7"/>
      <c r="AKM198" s="7"/>
      <c r="AKN198" s="7"/>
      <c r="AKO198" s="7"/>
      <c r="AKP198" s="7"/>
      <c r="AKQ198" s="7"/>
      <c r="AKR198" s="7"/>
      <c r="AKS198" s="7"/>
      <c r="AKT198" s="7"/>
      <c r="AKU198" s="7"/>
      <c r="AKV198" s="7"/>
      <c r="AKW198" s="7"/>
      <c r="AKX198" s="7"/>
      <c r="AKY198" s="7"/>
      <c r="AKZ198" s="7"/>
      <c r="ALA198" s="7"/>
      <c r="ALB198" s="7"/>
      <c r="ALC198" s="7"/>
      <c r="ALD198" s="7"/>
      <c r="ALE198" s="7"/>
      <c r="ALF198" s="7"/>
      <c r="ALG198" s="7"/>
      <c r="ALH198" s="7"/>
      <c r="ALI198" s="7"/>
      <c r="ALJ198" s="7"/>
      <c r="ALK198" s="7"/>
      <c r="ALL198" s="7"/>
      <c r="ALM198" s="7"/>
      <c r="ALN198" s="7"/>
      <c r="ALO198" s="7"/>
      <c r="ALP198" s="7"/>
      <c r="ALQ198" s="7"/>
      <c r="ALR198" s="7"/>
      <c r="ALS198" s="7"/>
      <c r="ALT198" s="7"/>
      <c r="ALU198" s="7"/>
      <c r="ALV198" s="7"/>
      <c r="ALW198" s="7"/>
      <c r="ALX198" s="7"/>
      <c r="ALY198" s="7"/>
      <c r="ALZ198" s="7"/>
      <c r="AMA198" s="7"/>
      <c r="AMB198" s="7"/>
      <c r="AMC198" s="7"/>
      <c r="AMD198" s="7"/>
    </row>
    <row r="199" spans="1:1018" x14ac:dyDescent="0.25">
      <c r="A199" s="35" t="s">
        <v>130</v>
      </c>
      <c r="B199" s="5" t="s">
        <v>121</v>
      </c>
      <c r="C199" s="3">
        <v>2.637</v>
      </c>
      <c r="D199" s="3">
        <v>3.1749999999999998</v>
      </c>
      <c r="E199" s="4" t="s">
        <v>249</v>
      </c>
      <c r="F199" s="3">
        <v>0.57599999999999996</v>
      </c>
      <c r="G199" s="21" t="s">
        <v>10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  <c r="IW199" s="7"/>
      <c r="IX199" s="7"/>
      <c r="IY199" s="7"/>
      <c r="IZ199" s="7"/>
      <c r="JA199" s="7"/>
      <c r="JB199" s="7"/>
      <c r="JC199" s="7"/>
      <c r="JD199" s="7"/>
      <c r="JE199" s="7"/>
      <c r="JF199" s="7"/>
      <c r="JG199" s="7"/>
      <c r="JH199" s="7"/>
      <c r="JI199" s="7"/>
      <c r="JJ199" s="7"/>
      <c r="JK199" s="7"/>
      <c r="JL199" s="7"/>
      <c r="JM199" s="7"/>
      <c r="JN199" s="7"/>
      <c r="JO199" s="7"/>
      <c r="JP199" s="7"/>
      <c r="JQ199" s="7"/>
      <c r="JR199" s="7"/>
      <c r="JS199" s="7"/>
      <c r="JT199" s="7"/>
      <c r="JU199" s="7"/>
      <c r="JV199" s="7"/>
      <c r="JW199" s="7"/>
      <c r="JX199" s="7"/>
      <c r="JY199" s="7"/>
      <c r="JZ199" s="7"/>
      <c r="KA199" s="7"/>
      <c r="KB199" s="7"/>
      <c r="KC199" s="7"/>
      <c r="KD199" s="7"/>
      <c r="KE199" s="7"/>
      <c r="KF199" s="7"/>
      <c r="KG199" s="7"/>
      <c r="KH199" s="7"/>
      <c r="KI199" s="7"/>
      <c r="KJ199" s="7"/>
      <c r="KK199" s="7"/>
      <c r="KL199" s="7"/>
      <c r="KM199" s="7"/>
      <c r="KN199" s="7"/>
      <c r="KO199" s="7"/>
      <c r="KP199" s="7"/>
      <c r="KQ199" s="7"/>
      <c r="KR199" s="7"/>
      <c r="KS199" s="7"/>
      <c r="KT199" s="7"/>
      <c r="KU199" s="7"/>
      <c r="KV199" s="7"/>
      <c r="KW199" s="7"/>
      <c r="KX199" s="7"/>
      <c r="KY199" s="7"/>
      <c r="KZ199" s="7"/>
      <c r="LA199" s="7"/>
      <c r="LB199" s="7"/>
      <c r="LC199" s="7"/>
      <c r="LD199" s="7"/>
      <c r="LE199" s="7"/>
      <c r="LF199" s="7"/>
      <c r="LG199" s="7"/>
      <c r="LH199" s="7"/>
      <c r="LI199" s="7"/>
      <c r="LJ199" s="7"/>
      <c r="LK199" s="7"/>
      <c r="LL199" s="7"/>
      <c r="LM199" s="7"/>
      <c r="LN199" s="7"/>
      <c r="LO199" s="7"/>
      <c r="LP199" s="7"/>
      <c r="LQ199" s="7"/>
      <c r="LR199" s="7"/>
      <c r="LS199" s="7"/>
      <c r="LT199" s="7"/>
      <c r="LU199" s="7"/>
      <c r="LV199" s="7"/>
      <c r="LW199" s="7"/>
      <c r="LX199" s="7"/>
      <c r="LY199" s="7"/>
      <c r="LZ199" s="7"/>
      <c r="MA199" s="7"/>
      <c r="MB199" s="7"/>
      <c r="MC199" s="7"/>
      <c r="MD199" s="7"/>
      <c r="ME199" s="7"/>
      <c r="MF199" s="7"/>
      <c r="MG199" s="7"/>
      <c r="MH199" s="7"/>
      <c r="MI199" s="7"/>
      <c r="MJ199" s="7"/>
      <c r="MK199" s="7"/>
      <c r="ML199" s="7"/>
      <c r="MM199" s="7"/>
      <c r="MN199" s="7"/>
      <c r="MO199" s="7"/>
      <c r="MP199" s="7"/>
      <c r="MQ199" s="7"/>
      <c r="MR199" s="7"/>
      <c r="MS199" s="7"/>
      <c r="MT199" s="7"/>
      <c r="MU199" s="7"/>
      <c r="MV199" s="7"/>
      <c r="MW199" s="7"/>
      <c r="MX199" s="7"/>
      <c r="MY199" s="7"/>
      <c r="MZ199" s="7"/>
      <c r="NA199" s="7"/>
      <c r="NB199" s="7"/>
      <c r="NC199" s="7"/>
      <c r="ND199" s="7"/>
      <c r="NE199" s="7"/>
      <c r="NF199" s="7"/>
      <c r="NG199" s="7"/>
      <c r="NH199" s="7"/>
      <c r="NI199" s="7"/>
      <c r="NJ199" s="7"/>
      <c r="NK199" s="7"/>
      <c r="NL199" s="7"/>
      <c r="NM199" s="7"/>
      <c r="NN199" s="7"/>
      <c r="NO199" s="7"/>
      <c r="NP199" s="7"/>
      <c r="NQ199" s="7"/>
      <c r="NR199" s="7"/>
      <c r="NS199" s="7"/>
      <c r="NT199" s="7"/>
      <c r="NU199" s="7"/>
      <c r="NV199" s="7"/>
      <c r="NW199" s="7"/>
      <c r="NX199" s="7"/>
      <c r="NY199" s="7"/>
      <c r="NZ199" s="7"/>
      <c r="OA199" s="7"/>
      <c r="OB199" s="7"/>
      <c r="OC199" s="7"/>
      <c r="OD199" s="7"/>
      <c r="OE199" s="7"/>
      <c r="OF199" s="7"/>
      <c r="OG199" s="7"/>
      <c r="OH199" s="7"/>
      <c r="OI199" s="7"/>
      <c r="OJ199" s="7"/>
      <c r="OK199" s="7"/>
      <c r="OL199" s="7"/>
      <c r="OM199" s="7"/>
      <c r="ON199" s="7"/>
      <c r="OO199" s="7"/>
      <c r="OP199" s="7"/>
      <c r="OQ199" s="7"/>
      <c r="OR199" s="7"/>
      <c r="OS199" s="7"/>
      <c r="OT199" s="7"/>
      <c r="OU199" s="7"/>
      <c r="OV199" s="7"/>
      <c r="OW199" s="7"/>
      <c r="OX199" s="7"/>
      <c r="OY199" s="7"/>
      <c r="OZ199" s="7"/>
      <c r="PA199" s="7"/>
      <c r="PB199" s="7"/>
      <c r="PC199" s="7"/>
      <c r="PD199" s="7"/>
      <c r="PE199" s="7"/>
      <c r="PF199" s="7"/>
      <c r="PG199" s="7"/>
      <c r="PH199" s="7"/>
      <c r="PI199" s="7"/>
      <c r="PJ199" s="7"/>
      <c r="PK199" s="7"/>
      <c r="PL199" s="7"/>
      <c r="PM199" s="7"/>
      <c r="PN199" s="7"/>
      <c r="PO199" s="7"/>
      <c r="PP199" s="7"/>
      <c r="PQ199" s="7"/>
      <c r="PR199" s="7"/>
      <c r="PS199" s="7"/>
      <c r="PT199" s="7"/>
      <c r="PU199" s="7"/>
      <c r="PV199" s="7"/>
      <c r="PW199" s="7"/>
      <c r="PX199" s="7"/>
      <c r="PY199" s="7"/>
      <c r="PZ199" s="7"/>
      <c r="QA199" s="7"/>
      <c r="QB199" s="7"/>
      <c r="QC199" s="7"/>
      <c r="QD199" s="7"/>
      <c r="QE199" s="7"/>
      <c r="QF199" s="7"/>
      <c r="QG199" s="7"/>
      <c r="QH199" s="7"/>
      <c r="QI199" s="7"/>
      <c r="QJ199" s="7"/>
      <c r="QK199" s="7"/>
      <c r="QL199" s="7"/>
      <c r="QM199" s="7"/>
      <c r="QN199" s="7"/>
      <c r="QO199" s="7"/>
      <c r="QP199" s="7"/>
      <c r="QQ199" s="7"/>
      <c r="QR199" s="7"/>
      <c r="QS199" s="7"/>
      <c r="QT199" s="7"/>
      <c r="QU199" s="7"/>
      <c r="QV199" s="7"/>
      <c r="QW199" s="7"/>
      <c r="QX199" s="7"/>
      <c r="QY199" s="7"/>
      <c r="QZ199" s="7"/>
      <c r="RA199" s="7"/>
      <c r="RB199" s="7"/>
      <c r="RC199" s="7"/>
      <c r="RD199" s="7"/>
      <c r="RE199" s="7"/>
      <c r="RF199" s="7"/>
      <c r="RG199" s="7"/>
      <c r="RH199" s="7"/>
      <c r="RI199" s="7"/>
      <c r="RJ199" s="7"/>
      <c r="RK199" s="7"/>
      <c r="RL199" s="7"/>
      <c r="RM199" s="7"/>
      <c r="RN199" s="7"/>
      <c r="RO199" s="7"/>
      <c r="RP199" s="7"/>
      <c r="RQ199" s="7"/>
      <c r="RR199" s="7"/>
      <c r="RS199" s="7"/>
      <c r="RT199" s="7"/>
      <c r="RU199" s="7"/>
      <c r="RV199" s="7"/>
      <c r="RW199" s="7"/>
      <c r="RX199" s="7"/>
      <c r="RY199" s="7"/>
      <c r="RZ199" s="7"/>
      <c r="SA199" s="7"/>
      <c r="SB199" s="7"/>
      <c r="SC199" s="7"/>
      <c r="SD199" s="7"/>
      <c r="SE199" s="7"/>
      <c r="SF199" s="7"/>
      <c r="SG199" s="7"/>
      <c r="SH199" s="7"/>
      <c r="SI199" s="7"/>
      <c r="SJ199" s="7"/>
      <c r="SK199" s="7"/>
      <c r="SL199" s="7"/>
      <c r="SM199" s="7"/>
      <c r="SN199" s="7"/>
      <c r="SO199" s="7"/>
      <c r="SP199" s="7"/>
      <c r="SQ199" s="7"/>
      <c r="SR199" s="7"/>
      <c r="SS199" s="7"/>
      <c r="ST199" s="7"/>
      <c r="SU199" s="7"/>
      <c r="SV199" s="7"/>
      <c r="SW199" s="7"/>
      <c r="SX199" s="7"/>
      <c r="SY199" s="7"/>
      <c r="SZ199" s="7"/>
      <c r="TA199" s="7"/>
      <c r="TB199" s="7"/>
      <c r="TC199" s="7"/>
      <c r="TD199" s="7"/>
      <c r="TE199" s="7"/>
      <c r="TF199" s="7"/>
      <c r="TG199" s="7"/>
      <c r="TH199" s="7"/>
      <c r="TI199" s="7"/>
      <c r="TJ199" s="7"/>
      <c r="TK199" s="7"/>
      <c r="TL199" s="7"/>
      <c r="TM199" s="7"/>
      <c r="TN199" s="7"/>
      <c r="TO199" s="7"/>
      <c r="TP199" s="7"/>
      <c r="TQ199" s="7"/>
      <c r="TR199" s="7"/>
      <c r="TS199" s="7"/>
      <c r="TT199" s="7"/>
      <c r="TU199" s="7"/>
      <c r="TV199" s="7"/>
      <c r="TW199" s="7"/>
      <c r="TX199" s="7"/>
      <c r="TY199" s="7"/>
      <c r="TZ199" s="7"/>
      <c r="UA199" s="7"/>
      <c r="UB199" s="7"/>
      <c r="UC199" s="7"/>
      <c r="UD199" s="7"/>
      <c r="UE199" s="7"/>
      <c r="UF199" s="7"/>
      <c r="UG199" s="7"/>
      <c r="UH199" s="7"/>
      <c r="UI199" s="7"/>
      <c r="UJ199" s="7"/>
      <c r="UK199" s="7"/>
      <c r="UL199" s="7"/>
      <c r="UM199" s="7"/>
      <c r="UN199" s="7"/>
      <c r="UO199" s="7"/>
      <c r="UP199" s="7"/>
      <c r="UQ199" s="7"/>
      <c r="UR199" s="7"/>
      <c r="US199" s="7"/>
      <c r="UT199" s="7"/>
      <c r="UU199" s="7"/>
      <c r="UV199" s="7"/>
      <c r="UW199" s="7"/>
      <c r="UX199" s="7"/>
      <c r="UY199" s="7"/>
      <c r="UZ199" s="7"/>
      <c r="VA199" s="7"/>
      <c r="VB199" s="7"/>
      <c r="VC199" s="7"/>
      <c r="VD199" s="7"/>
      <c r="VE199" s="7"/>
      <c r="VF199" s="7"/>
      <c r="VG199" s="7"/>
      <c r="VH199" s="7"/>
      <c r="VI199" s="7"/>
      <c r="VJ199" s="7"/>
      <c r="VK199" s="7"/>
      <c r="VL199" s="7"/>
      <c r="VM199" s="7"/>
      <c r="VN199" s="7"/>
      <c r="VO199" s="7"/>
      <c r="VP199" s="7"/>
      <c r="VQ199" s="7"/>
      <c r="VR199" s="7"/>
      <c r="VS199" s="7"/>
      <c r="VT199" s="7"/>
      <c r="VU199" s="7"/>
      <c r="VV199" s="7"/>
      <c r="VW199" s="7"/>
      <c r="VX199" s="7"/>
      <c r="VY199" s="7"/>
      <c r="VZ199" s="7"/>
      <c r="WA199" s="7"/>
      <c r="WB199" s="7"/>
      <c r="WC199" s="7"/>
      <c r="WD199" s="7"/>
      <c r="WE199" s="7"/>
      <c r="WF199" s="7"/>
      <c r="WG199" s="7"/>
      <c r="WH199" s="7"/>
      <c r="WI199" s="7"/>
      <c r="WJ199" s="7"/>
      <c r="WK199" s="7"/>
      <c r="WL199" s="7"/>
      <c r="WM199" s="7"/>
      <c r="WN199" s="7"/>
      <c r="WO199" s="7"/>
      <c r="WP199" s="7"/>
      <c r="WQ199" s="7"/>
      <c r="WR199" s="7"/>
      <c r="WS199" s="7"/>
      <c r="WT199" s="7"/>
      <c r="WU199" s="7"/>
      <c r="WV199" s="7"/>
      <c r="WW199" s="7"/>
      <c r="WX199" s="7"/>
      <c r="WY199" s="7"/>
      <c r="WZ199" s="7"/>
      <c r="XA199" s="7"/>
      <c r="XB199" s="7"/>
      <c r="XC199" s="7"/>
      <c r="XD199" s="7"/>
      <c r="XE199" s="7"/>
      <c r="XF199" s="7"/>
      <c r="XG199" s="7"/>
      <c r="XH199" s="7"/>
      <c r="XI199" s="7"/>
      <c r="XJ199" s="7"/>
      <c r="XK199" s="7"/>
      <c r="XL199" s="7"/>
      <c r="XM199" s="7"/>
      <c r="XN199" s="7"/>
      <c r="XO199" s="7"/>
      <c r="XP199" s="7"/>
      <c r="XQ199" s="7"/>
      <c r="XR199" s="7"/>
      <c r="XS199" s="7"/>
      <c r="XT199" s="7"/>
      <c r="XU199" s="7"/>
      <c r="XV199" s="7"/>
      <c r="XW199" s="7"/>
      <c r="XX199" s="7"/>
      <c r="XY199" s="7"/>
      <c r="XZ199" s="7"/>
      <c r="YA199" s="7"/>
      <c r="YB199" s="7"/>
      <c r="YC199" s="7"/>
      <c r="YD199" s="7"/>
      <c r="YE199" s="7"/>
      <c r="YF199" s="7"/>
      <c r="YG199" s="7"/>
      <c r="YH199" s="7"/>
      <c r="YI199" s="7"/>
      <c r="YJ199" s="7"/>
      <c r="YK199" s="7"/>
      <c r="YL199" s="7"/>
      <c r="YM199" s="7"/>
      <c r="YN199" s="7"/>
      <c r="YO199" s="7"/>
      <c r="YP199" s="7"/>
      <c r="YQ199" s="7"/>
      <c r="YR199" s="7"/>
      <c r="YS199" s="7"/>
      <c r="YT199" s="7"/>
      <c r="YU199" s="7"/>
      <c r="YV199" s="7"/>
      <c r="YW199" s="7"/>
      <c r="YX199" s="7"/>
      <c r="YY199" s="7"/>
      <c r="YZ199" s="7"/>
      <c r="ZA199" s="7"/>
      <c r="ZB199" s="7"/>
      <c r="ZC199" s="7"/>
      <c r="ZD199" s="7"/>
      <c r="ZE199" s="7"/>
      <c r="ZF199" s="7"/>
      <c r="ZG199" s="7"/>
      <c r="ZH199" s="7"/>
      <c r="ZI199" s="7"/>
      <c r="ZJ199" s="7"/>
      <c r="ZK199" s="7"/>
      <c r="ZL199" s="7"/>
      <c r="ZM199" s="7"/>
      <c r="ZN199" s="7"/>
      <c r="ZO199" s="7"/>
      <c r="ZP199" s="7"/>
      <c r="ZQ199" s="7"/>
      <c r="ZR199" s="7"/>
      <c r="ZS199" s="7"/>
      <c r="ZT199" s="7"/>
      <c r="ZU199" s="7"/>
      <c r="ZV199" s="7"/>
      <c r="ZW199" s="7"/>
      <c r="ZX199" s="7"/>
      <c r="ZY199" s="7"/>
      <c r="ZZ199" s="7"/>
      <c r="AAA199" s="7"/>
      <c r="AAB199" s="7"/>
      <c r="AAC199" s="7"/>
      <c r="AAD199" s="7"/>
      <c r="AAE199" s="7"/>
      <c r="AAF199" s="7"/>
      <c r="AAG199" s="7"/>
      <c r="AAH199" s="7"/>
      <c r="AAI199" s="7"/>
      <c r="AAJ199" s="7"/>
      <c r="AAK199" s="7"/>
      <c r="AAL199" s="7"/>
      <c r="AAM199" s="7"/>
      <c r="AAN199" s="7"/>
      <c r="AAO199" s="7"/>
      <c r="AAP199" s="7"/>
      <c r="AAQ199" s="7"/>
      <c r="AAR199" s="7"/>
      <c r="AAS199" s="7"/>
      <c r="AAT199" s="7"/>
      <c r="AAU199" s="7"/>
      <c r="AAV199" s="7"/>
      <c r="AAW199" s="7"/>
      <c r="AAX199" s="7"/>
      <c r="AAY199" s="7"/>
      <c r="AAZ199" s="7"/>
      <c r="ABA199" s="7"/>
      <c r="ABB199" s="7"/>
      <c r="ABC199" s="7"/>
      <c r="ABD199" s="7"/>
      <c r="ABE199" s="7"/>
      <c r="ABF199" s="7"/>
      <c r="ABG199" s="7"/>
      <c r="ABH199" s="7"/>
      <c r="ABI199" s="7"/>
      <c r="ABJ199" s="7"/>
      <c r="ABK199" s="7"/>
      <c r="ABL199" s="7"/>
      <c r="ABM199" s="7"/>
      <c r="ABN199" s="7"/>
      <c r="ABO199" s="7"/>
      <c r="ABP199" s="7"/>
      <c r="ABQ199" s="7"/>
      <c r="ABR199" s="7"/>
      <c r="ABS199" s="7"/>
      <c r="ABT199" s="7"/>
      <c r="ABU199" s="7"/>
      <c r="ABV199" s="7"/>
      <c r="ABW199" s="7"/>
      <c r="ABX199" s="7"/>
      <c r="ABY199" s="7"/>
      <c r="ABZ199" s="7"/>
      <c r="ACA199" s="7"/>
      <c r="ACB199" s="7"/>
      <c r="ACC199" s="7"/>
      <c r="ACD199" s="7"/>
      <c r="ACE199" s="7"/>
      <c r="ACF199" s="7"/>
      <c r="ACG199" s="7"/>
      <c r="ACH199" s="7"/>
      <c r="ACI199" s="7"/>
      <c r="ACJ199" s="7"/>
      <c r="ACK199" s="7"/>
      <c r="ACL199" s="7"/>
      <c r="ACM199" s="7"/>
      <c r="ACN199" s="7"/>
      <c r="ACO199" s="7"/>
      <c r="ACP199" s="7"/>
      <c r="ACQ199" s="7"/>
      <c r="ACR199" s="7"/>
      <c r="ACS199" s="7"/>
      <c r="ACT199" s="7"/>
      <c r="ACU199" s="7"/>
      <c r="ACV199" s="7"/>
      <c r="ACW199" s="7"/>
      <c r="ACX199" s="7"/>
      <c r="ACY199" s="7"/>
      <c r="ACZ199" s="7"/>
      <c r="ADA199" s="7"/>
      <c r="ADB199" s="7"/>
      <c r="ADC199" s="7"/>
      <c r="ADD199" s="7"/>
      <c r="ADE199" s="7"/>
      <c r="ADF199" s="7"/>
      <c r="ADG199" s="7"/>
      <c r="ADH199" s="7"/>
      <c r="ADI199" s="7"/>
      <c r="ADJ199" s="7"/>
      <c r="ADK199" s="7"/>
      <c r="ADL199" s="7"/>
      <c r="ADM199" s="7"/>
      <c r="ADN199" s="7"/>
      <c r="ADO199" s="7"/>
      <c r="ADP199" s="7"/>
      <c r="ADQ199" s="7"/>
      <c r="ADR199" s="7"/>
      <c r="ADS199" s="7"/>
      <c r="ADT199" s="7"/>
      <c r="ADU199" s="7"/>
      <c r="ADV199" s="7"/>
      <c r="ADW199" s="7"/>
      <c r="ADX199" s="7"/>
      <c r="ADY199" s="7"/>
      <c r="ADZ199" s="7"/>
      <c r="AEA199" s="7"/>
      <c r="AEB199" s="7"/>
      <c r="AEC199" s="7"/>
      <c r="AED199" s="7"/>
      <c r="AEE199" s="7"/>
      <c r="AEF199" s="7"/>
      <c r="AEG199" s="7"/>
      <c r="AEH199" s="7"/>
      <c r="AEI199" s="7"/>
      <c r="AEJ199" s="7"/>
      <c r="AEK199" s="7"/>
      <c r="AEL199" s="7"/>
      <c r="AEM199" s="7"/>
      <c r="AEN199" s="7"/>
      <c r="AEO199" s="7"/>
      <c r="AEP199" s="7"/>
      <c r="AEQ199" s="7"/>
      <c r="AER199" s="7"/>
      <c r="AES199" s="7"/>
      <c r="AET199" s="7"/>
      <c r="AEU199" s="7"/>
      <c r="AEV199" s="7"/>
      <c r="AEW199" s="7"/>
      <c r="AEX199" s="7"/>
      <c r="AEY199" s="7"/>
      <c r="AEZ199" s="7"/>
      <c r="AFA199" s="7"/>
      <c r="AFB199" s="7"/>
      <c r="AFC199" s="7"/>
      <c r="AFD199" s="7"/>
      <c r="AFE199" s="7"/>
      <c r="AFF199" s="7"/>
      <c r="AFG199" s="7"/>
      <c r="AFH199" s="7"/>
      <c r="AFI199" s="7"/>
      <c r="AFJ199" s="7"/>
      <c r="AFK199" s="7"/>
      <c r="AFL199" s="7"/>
      <c r="AFM199" s="7"/>
      <c r="AFN199" s="7"/>
      <c r="AFO199" s="7"/>
      <c r="AFP199" s="7"/>
      <c r="AFQ199" s="7"/>
      <c r="AFR199" s="7"/>
      <c r="AFS199" s="7"/>
      <c r="AFT199" s="7"/>
      <c r="AFU199" s="7"/>
      <c r="AFV199" s="7"/>
      <c r="AFW199" s="7"/>
      <c r="AFX199" s="7"/>
      <c r="AFY199" s="7"/>
      <c r="AFZ199" s="7"/>
      <c r="AGA199" s="7"/>
      <c r="AGB199" s="7"/>
      <c r="AGC199" s="7"/>
      <c r="AGD199" s="7"/>
      <c r="AGE199" s="7"/>
      <c r="AGF199" s="7"/>
      <c r="AGG199" s="7"/>
      <c r="AGH199" s="7"/>
      <c r="AGI199" s="7"/>
      <c r="AGJ199" s="7"/>
      <c r="AGK199" s="7"/>
      <c r="AGL199" s="7"/>
      <c r="AGM199" s="7"/>
      <c r="AGN199" s="7"/>
      <c r="AGO199" s="7"/>
      <c r="AGP199" s="7"/>
      <c r="AGQ199" s="7"/>
      <c r="AGR199" s="7"/>
      <c r="AGS199" s="7"/>
      <c r="AGT199" s="7"/>
      <c r="AGU199" s="7"/>
      <c r="AGV199" s="7"/>
      <c r="AGW199" s="7"/>
      <c r="AGX199" s="7"/>
      <c r="AGY199" s="7"/>
      <c r="AGZ199" s="7"/>
      <c r="AHA199" s="7"/>
      <c r="AHB199" s="7"/>
      <c r="AHC199" s="7"/>
      <c r="AHD199" s="7"/>
      <c r="AHE199" s="7"/>
      <c r="AHF199" s="7"/>
      <c r="AHG199" s="7"/>
      <c r="AHH199" s="7"/>
      <c r="AHI199" s="7"/>
      <c r="AHJ199" s="7"/>
      <c r="AHK199" s="7"/>
      <c r="AHL199" s="7"/>
      <c r="AHM199" s="7"/>
      <c r="AHN199" s="7"/>
      <c r="AHO199" s="7"/>
      <c r="AHP199" s="7"/>
      <c r="AHQ199" s="7"/>
      <c r="AHR199" s="7"/>
      <c r="AHS199" s="7"/>
      <c r="AHT199" s="7"/>
      <c r="AHU199" s="7"/>
      <c r="AHV199" s="7"/>
      <c r="AHW199" s="7"/>
      <c r="AHX199" s="7"/>
      <c r="AHY199" s="7"/>
      <c r="AHZ199" s="7"/>
      <c r="AIA199" s="7"/>
      <c r="AIB199" s="7"/>
      <c r="AIC199" s="7"/>
      <c r="AID199" s="7"/>
      <c r="AIE199" s="7"/>
      <c r="AIF199" s="7"/>
      <c r="AIG199" s="7"/>
      <c r="AIH199" s="7"/>
      <c r="AII199" s="7"/>
      <c r="AIJ199" s="7"/>
      <c r="AIK199" s="7"/>
      <c r="AIL199" s="7"/>
      <c r="AIM199" s="7"/>
      <c r="AIN199" s="7"/>
      <c r="AIO199" s="7"/>
      <c r="AIP199" s="7"/>
      <c r="AIQ199" s="7"/>
      <c r="AIR199" s="7"/>
      <c r="AIS199" s="7"/>
      <c r="AIT199" s="7"/>
      <c r="AIU199" s="7"/>
      <c r="AIV199" s="7"/>
      <c r="AIW199" s="7"/>
      <c r="AIX199" s="7"/>
      <c r="AIY199" s="7"/>
      <c r="AIZ199" s="7"/>
      <c r="AJA199" s="7"/>
      <c r="AJB199" s="7"/>
      <c r="AJC199" s="7"/>
      <c r="AJD199" s="7"/>
      <c r="AJE199" s="7"/>
      <c r="AJF199" s="7"/>
      <c r="AJG199" s="7"/>
      <c r="AJH199" s="7"/>
      <c r="AJI199" s="7"/>
      <c r="AJJ199" s="7"/>
      <c r="AJK199" s="7"/>
      <c r="AJL199" s="7"/>
      <c r="AJM199" s="7"/>
      <c r="AJN199" s="7"/>
      <c r="AJO199" s="7"/>
      <c r="AJP199" s="7"/>
      <c r="AJQ199" s="7"/>
      <c r="AJR199" s="7"/>
      <c r="AJS199" s="7"/>
      <c r="AJT199" s="7"/>
      <c r="AJU199" s="7"/>
      <c r="AJV199" s="7"/>
      <c r="AJW199" s="7"/>
      <c r="AJX199" s="7"/>
      <c r="AJY199" s="7"/>
      <c r="AJZ199" s="7"/>
      <c r="AKA199" s="7"/>
      <c r="AKB199" s="7"/>
      <c r="AKC199" s="7"/>
      <c r="AKD199" s="7"/>
      <c r="AKE199" s="7"/>
      <c r="AKF199" s="7"/>
      <c r="AKG199" s="7"/>
      <c r="AKH199" s="7"/>
      <c r="AKI199" s="7"/>
      <c r="AKJ199" s="7"/>
      <c r="AKK199" s="7"/>
      <c r="AKL199" s="7"/>
      <c r="AKM199" s="7"/>
      <c r="AKN199" s="7"/>
      <c r="AKO199" s="7"/>
      <c r="AKP199" s="7"/>
      <c r="AKQ199" s="7"/>
      <c r="AKR199" s="7"/>
      <c r="AKS199" s="7"/>
      <c r="AKT199" s="7"/>
      <c r="AKU199" s="7"/>
      <c r="AKV199" s="7"/>
      <c r="AKW199" s="7"/>
      <c r="AKX199" s="7"/>
      <c r="AKY199" s="7"/>
      <c r="AKZ199" s="7"/>
      <c r="ALA199" s="7"/>
      <c r="ALB199" s="7"/>
      <c r="ALC199" s="7"/>
      <c r="ALD199" s="7"/>
      <c r="ALE199" s="7"/>
      <c r="ALF199" s="7"/>
      <c r="ALG199" s="7"/>
      <c r="ALH199" s="7"/>
      <c r="ALI199" s="7"/>
      <c r="ALJ199" s="7"/>
      <c r="ALK199" s="7"/>
      <c r="ALL199" s="7"/>
      <c r="ALM199" s="7"/>
      <c r="ALN199" s="7"/>
      <c r="ALO199" s="7"/>
      <c r="ALP199" s="7"/>
      <c r="ALQ199" s="7"/>
      <c r="ALR199" s="7"/>
      <c r="ALS199" s="7"/>
      <c r="ALT199" s="7"/>
      <c r="ALU199" s="7"/>
      <c r="ALV199" s="7"/>
      <c r="ALW199" s="7"/>
      <c r="ALX199" s="7"/>
      <c r="ALY199" s="7"/>
      <c r="ALZ199" s="7"/>
      <c r="AMA199" s="7"/>
      <c r="AMB199" s="7"/>
      <c r="AMC199" s="7"/>
      <c r="AMD199" s="7"/>
    </row>
    <row r="200" spans="1:1018" x14ac:dyDescent="0.25">
      <c r="A200" s="35" t="s">
        <v>133</v>
      </c>
      <c r="B200" s="4" t="s">
        <v>121</v>
      </c>
      <c r="C200" s="3">
        <v>1.0589999999999999</v>
      </c>
      <c r="D200" s="3">
        <v>1.696</v>
      </c>
      <c r="E200" s="4" t="s">
        <v>192</v>
      </c>
      <c r="F200" s="3">
        <f>0.438-0.25</f>
        <v>0.188</v>
      </c>
      <c r="G200" s="21" t="s">
        <v>10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  <c r="IW200" s="7"/>
      <c r="IX200" s="7"/>
      <c r="IY200" s="7"/>
      <c r="IZ200" s="7"/>
      <c r="JA200" s="7"/>
      <c r="JB200" s="7"/>
      <c r="JC200" s="7"/>
      <c r="JD200" s="7"/>
      <c r="JE200" s="7"/>
      <c r="JF200" s="7"/>
      <c r="JG200" s="7"/>
      <c r="JH200" s="7"/>
      <c r="JI200" s="7"/>
      <c r="JJ200" s="7"/>
      <c r="JK200" s="7"/>
      <c r="JL200" s="7"/>
      <c r="JM200" s="7"/>
      <c r="JN200" s="7"/>
      <c r="JO200" s="7"/>
      <c r="JP200" s="7"/>
      <c r="JQ200" s="7"/>
      <c r="JR200" s="7"/>
      <c r="JS200" s="7"/>
      <c r="JT200" s="7"/>
      <c r="JU200" s="7"/>
      <c r="JV200" s="7"/>
      <c r="JW200" s="7"/>
      <c r="JX200" s="7"/>
      <c r="JY200" s="7"/>
      <c r="JZ200" s="7"/>
      <c r="KA200" s="7"/>
      <c r="KB200" s="7"/>
      <c r="KC200" s="7"/>
      <c r="KD200" s="7"/>
      <c r="KE200" s="7"/>
      <c r="KF200" s="7"/>
      <c r="KG200" s="7"/>
      <c r="KH200" s="7"/>
      <c r="KI200" s="7"/>
      <c r="KJ200" s="7"/>
      <c r="KK200" s="7"/>
      <c r="KL200" s="7"/>
      <c r="KM200" s="7"/>
      <c r="KN200" s="7"/>
      <c r="KO200" s="7"/>
      <c r="KP200" s="7"/>
      <c r="KQ200" s="7"/>
      <c r="KR200" s="7"/>
      <c r="KS200" s="7"/>
      <c r="KT200" s="7"/>
      <c r="KU200" s="7"/>
      <c r="KV200" s="7"/>
      <c r="KW200" s="7"/>
      <c r="KX200" s="7"/>
      <c r="KY200" s="7"/>
      <c r="KZ200" s="7"/>
      <c r="LA200" s="7"/>
      <c r="LB200" s="7"/>
      <c r="LC200" s="7"/>
      <c r="LD200" s="7"/>
      <c r="LE200" s="7"/>
      <c r="LF200" s="7"/>
      <c r="LG200" s="7"/>
      <c r="LH200" s="7"/>
      <c r="LI200" s="7"/>
      <c r="LJ200" s="7"/>
      <c r="LK200" s="7"/>
      <c r="LL200" s="7"/>
      <c r="LM200" s="7"/>
      <c r="LN200" s="7"/>
      <c r="LO200" s="7"/>
      <c r="LP200" s="7"/>
      <c r="LQ200" s="7"/>
      <c r="LR200" s="7"/>
      <c r="LS200" s="7"/>
      <c r="LT200" s="7"/>
      <c r="LU200" s="7"/>
      <c r="LV200" s="7"/>
      <c r="LW200" s="7"/>
      <c r="LX200" s="7"/>
      <c r="LY200" s="7"/>
      <c r="LZ200" s="7"/>
      <c r="MA200" s="7"/>
      <c r="MB200" s="7"/>
      <c r="MC200" s="7"/>
      <c r="MD200" s="7"/>
      <c r="ME200" s="7"/>
      <c r="MF200" s="7"/>
      <c r="MG200" s="7"/>
      <c r="MH200" s="7"/>
      <c r="MI200" s="7"/>
      <c r="MJ200" s="7"/>
      <c r="MK200" s="7"/>
      <c r="ML200" s="7"/>
      <c r="MM200" s="7"/>
      <c r="MN200" s="7"/>
      <c r="MO200" s="7"/>
      <c r="MP200" s="7"/>
      <c r="MQ200" s="7"/>
      <c r="MR200" s="7"/>
      <c r="MS200" s="7"/>
      <c r="MT200" s="7"/>
      <c r="MU200" s="7"/>
      <c r="MV200" s="7"/>
      <c r="MW200" s="7"/>
      <c r="MX200" s="7"/>
      <c r="MY200" s="7"/>
      <c r="MZ200" s="7"/>
      <c r="NA200" s="7"/>
      <c r="NB200" s="7"/>
      <c r="NC200" s="7"/>
      <c r="ND200" s="7"/>
      <c r="NE200" s="7"/>
      <c r="NF200" s="7"/>
      <c r="NG200" s="7"/>
      <c r="NH200" s="7"/>
      <c r="NI200" s="7"/>
      <c r="NJ200" s="7"/>
      <c r="NK200" s="7"/>
      <c r="NL200" s="7"/>
      <c r="NM200" s="7"/>
      <c r="NN200" s="7"/>
      <c r="NO200" s="7"/>
      <c r="NP200" s="7"/>
      <c r="NQ200" s="7"/>
      <c r="NR200" s="7"/>
      <c r="NS200" s="7"/>
      <c r="NT200" s="7"/>
      <c r="NU200" s="7"/>
      <c r="NV200" s="7"/>
      <c r="NW200" s="7"/>
      <c r="NX200" s="7"/>
      <c r="NY200" s="7"/>
      <c r="NZ200" s="7"/>
      <c r="OA200" s="7"/>
      <c r="OB200" s="7"/>
      <c r="OC200" s="7"/>
      <c r="OD200" s="7"/>
      <c r="OE200" s="7"/>
      <c r="OF200" s="7"/>
      <c r="OG200" s="7"/>
      <c r="OH200" s="7"/>
      <c r="OI200" s="7"/>
      <c r="OJ200" s="7"/>
      <c r="OK200" s="7"/>
      <c r="OL200" s="7"/>
      <c r="OM200" s="7"/>
      <c r="ON200" s="7"/>
      <c r="OO200" s="7"/>
      <c r="OP200" s="7"/>
      <c r="OQ200" s="7"/>
      <c r="OR200" s="7"/>
      <c r="OS200" s="7"/>
      <c r="OT200" s="7"/>
      <c r="OU200" s="7"/>
      <c r="OV200" s="7"/>
      <c r="OW200" s="7"/>
      <c r="OX200" s="7"/>
      <c r="OY200" s="7"/>
      <c r="OZ200" s="7"/>
      <c r="PA200" s="7"/>
      <c r="PB200" s="7"/>
      <c r="PC200" s="7"/>
      <c r="PD200" s="7"/>
      <c r="PE200" s="7"/>
      <c r="PF200" s="7"/>
      <c r="PG200" s="7"/>
      <c r="PH200" s="7"/>
      <c r="PI200" s="7"/>
      <c r="PJ200" s="7"/>
      <c r="PK200" s="7"/>
      <c r="PL200" s="7"/>
      <c r="PM200" s="7"/>
      <c r="PN200" s="7"/>
      <c r="PO200" s="7"/>
      <c r="PP200" s="7"/>
      <c r="PQ200" s="7"/>
      <c r="PR200" s="7"/>
      <c r="PS200" s="7"/>
      <c r="PT200" s="7"/>
      <c r="PU200" s="7"/>
      <c r="PV200" s="7"/>
      <c r="PW200" s="7"/>
      <c r="PX200" s="7"/>
      <c r="PY200" s="7"/>
      <c r="PZ200" s="7"/>
      <c r="QA200" s="7"/>
      <c r="QB200" s="7"/>
      <c r="QC200" s="7"/>
      <c r="QD200" s="7"/>
      <c r="QE200" s="7"/>
      <c r="QF200" s="7"/>
      <c r="QG200" s="7"/>
      <c r="QH200" s="7"/>
      <c r="QI200" s="7"/>
      <c r="QJ200" s="7"/>
      <c r="QK200" s="7"/>
      <c r="QL200" s="7"/>
      <c r="QM200" s="7"/>
      <c r="QN200" s="7"/>
      <c r="QO200" s="7"/>
      <c r="QP200" s="7"/>
      <c r="QQ200" s="7"/>
      <c r="QR200" s="7"/>
      <c r="QS200" s="7"/>
      <c r="QT200" s="7"/>
      <c r="QU200" s="7"/>
      <c r="QV200" s="7"/>
      <c r="QW200" s="7"/>
      <c r="QX200" s="7"/>
      <c r="QY200" s="7"/>
      <c r="QZ200" s="7"/>
      <c r="RA200" s="7"/>
      <c r="RB200" s="7"/>
      <c r="RC200" s="7"/>
      <c r="RD200" s="7"/>
      <c r="RE200" s="7"/>
      <c r="RF200" s="7"/>
      <c r="RG200" s="7"/>
      <c r="RH200" s="7"/>
      <c r="RI200" s="7"/>
      <c r="RJ200" s="7"/>
      <c r="RK200" s="7"/>
      <c r="RL200" s="7"/>
      <c r="RM200" s="7"/>
      <c r="RN200" s="7"/>
      <c r="RO200" s="7"/>
      <c r="RP200" s="7"/>
      <c r="RQ200" s="7"/>
      <c r="RR200" s="7"/>
      <c r="RS200" s="7"/>
      <c r="RT200" s="7"/>
      <c r="RU200" s="7"/>
      <c r="RV200" s="7"/>
      <c r="RW200" s="7"/>
      <c r="RX200" s="7"/>
      <c r="RY200" s="7"/>
      <c r="RZ200" s="7"/>
      <c r="SA200" s="7"/>
      <c r="SB200" s="7"/>
      <c r="SC200" s="7"/>
      <c r="SD200" s="7"/>
      <c r="SE200" s="7"/>
      <c r="SF200" s="7"/>
      <c r="SG200" s="7"/>
      <c r="SH200" s="7"/>
      <c r="SI200" s="7"/>
      <c r="SJ200" s="7"/>
      <c r="SK200" s="7"/>
      <c r="SL200" s="7"/>
      <c r="SM200" s="7"/>
      <c r="SN200" s="7"/>
      <c r="SO200" s="7"/>
      <c r="SP200" s="7"/>
      <c r="SQ200" s="7"/>
      <c r="SR200" s="7"/>
      <c r="SS200" s="7"/>
      <c r="ST200" s="7"/>
      <c r="SU200" s="7"/>
      <c r="SV200" s="7"/>
      <c r="SW200" s="7"/>
      <c r="SX200" s="7"/>
      <c r="SY200" s="7"/>
      <c r="SZ200" s="7"/>
      <c r="TA200" s="7"/>
      <c r="TB200" s="7"/>
      <c r="TC200" s="7"/>
      <c r="TD200" s="7"/>
      <c r="TE200" s="7"/>
      <c r="TF200" s="7"/>
      <c r="TG200" s="7"/>
      <c r="TH200" s="7"/>
      <c r="TI200" s="7"/>
      <c r="TJ200" s="7"/>
      <c r="TK200" s="7"/>
      <c r="TL200" s="7"/>
      <c r="TM200" s="7"/>
      <c r="TN200" s="7"/>
      <c r="TO200" s="7"/>
      <c r="TP200" s="7"/>
      <c r="TQ200" s="7"/>
      <c r="TR200" s="7"/>
      <c r="TS200" s="7"/>
      <c r="TT200" s="7"/>
      <c r="TU200" s="7"/>
      <c r="TV200" s="7"/>
      <c r="TW200" s="7"/>
      <c r="TX200" s="7"/>
      <c r="TY200" s="7"/>
      <c r="TZ200" s="7"/>
      <c r="UA200" s="7"/>
      <c r="UB200" s="7"/>
      <c r="UC200" s="7"/>
      <c r="UD200" s="7"/>
      <c r="UE200" s="7"/>
      <c r="UF200" s="7"/>
      <c r="UG200" s="7"/>
      <c r="UH200" s="7"/>
      <c r="UI200" s="7"/>
      <c r="UJ200" s="7"/>
      <c r="UK200" s="7"/>
      <c r="UL200" s="7"/>
      <c r="UM200" s="7"/>
      <c r="UN200" s="7"/>
      <c r="UO200" s="7"/>
      <c r="UP200" s="7"/>
      <c r="UQ200" s="7"/>
      <c r="UR200" s="7"/>
      <c r="US200" s="7"/>
      <c r="UT200" s="7"/>
      <c r="UU200" s="7"/>
      <c r="UV200" s="7"/>
      <c r="UW200" s="7"/>
      <c r="UX200" s="7"/>
      <c r="UY200" s="7"/>
      <c r="UZ200" s="7"/>
      <c r="VA200" s="7"/>
      <c r="VB200" s="7"/>
      <c r="VC200" s="7"/>
      <c r="VD200" s="7"/>
      <c r="VE200" s="7"/>
      <c r="VF200" s="7"/>
      <c r="VG200" s="7"/>
      <c r="VH200" s="7"/>
      <c r="VI200" s="7"/>
      <c r="VJ200" s="7"/>
      <c r="VK200" s="7"/>
      <c r="VL200" s="7"/>
      <c r="VM200" s="7"/>
      <c r="VN200" s="7"/>
      <c r="VO200" s="7"/>
      <c r="VP200" s="7"/>
      <c r="VQ200" s="7"/>
      <c r="VR200" s="7"/>
      <c r="VS200" s="7"/>
      <c r="VT200" s="7"/>
      <c r="VU200" s="7"/>
      <c r="VV200" s="7"/>
      <c r="VW200" s="7"/>
      <c r="VX200" s="7"/>
      <c r="VY200" s="7"/>
      <c r="VZ200" s="7"/>
      <c r="WA200" s="7"/>
      <c r="WB200" s="7"/>
      <c r="WC200" s="7"/>
      <c r="WD200" s="7"/>
      <c r="WE200" s="7"/>
      <c r="WF200" s="7"/>
      <c r="WG200" s="7"/>
      <c r="WH200" s="7"/>
      <c r="WI200" s="7"/>
      <c r="WJ200" s="7"/>
      <c r="WK200" s="7"/>
      <c r="WL200" s="7"/>
      <c r="WM200" s="7"/>
      <c r="WN200" s="7"/>
      <c r="WO200" s="7"/>
      <c r="WP200" s="7"/>
      <c r="WQ200" s="7"/>
      <c r="WR200" s="7"/>
      <c r="WS200" s="7"/>
      <c r="WT200" s="7"/>
      <c r="WU200" s="7"/>
      <c r="WV200" s="7"/>
      <c r="WW200" s="7"/>
      <c r="WX200" s="7"/>
      <c r="WY200" s="7"/>
      <c r="WZ200" s="7"/>
      <c r="XA200" s="7"/>
      <c r="XB200" s="7"/>
      <c r="XC200" s="7"/>
      <c r="XD200" s="7"/>
      <c r="XE200" s="7"/>
      <c r="XF200" s="7"/>
      <c r="XG200" s="7"/>
      <c r="XH200" s="7"/>
      <c r="XI200" s="7"/>
      <c r="XJ200" s="7"/>
      <c r="XK200" s="7"/>
      <c r="XL200" s="7"/>
      <c r="XM200" s="7"/>
      <c r="XN200" s="7"/>
      <c r="XO200" s="7"/>
      <c r="XP200" s="7"/>
      <c r="XQ200" s="7"/>
      <c r="XR200" s="7"/>
      <c r="XS200" s="7"/>
      <c r="XT200" s="7"/>
      <c r="XU200" s="7"/>
      <c r="XV200" s="7"/>
      <c r="XW200" s="7"/>
      <c r="XX200" s="7"/>
      <c r="XY200" s="7"/>
      <c r="XZ200" s="7"/>
      <c r="YA200" s="7"/>
      <c r="YB200" s="7"/>
      <c r="YC200" s="7"/>
      <c r="YD200" s="7"/>
      <c r="YE200" s="7"/>
      <c r="YF200" s="7"/>
      <c r="YG200" s="7"/>
      <c r="YH200" s="7"/>
      <c r="YI200" s="7"/>
      <c r="YJ200" s="7"/>
      <c r="YK200" s="7"/>
      <c r="YL200" s="7"/>
      <c r="YM200" s="7"/>
      <c r="YN200" s="7"/>
      <c r="YO200" s="7"/>
      <c r="YP200" s="7"/>
      <c r="YQ200" s="7"/>
      <c r="YR200" s="7"/>
      <c r="YS200" s="7"/>
      <c r="YT200" s="7"/>
      <c r="YU200" s="7"/>
      <c r="YV200" s="7"/>
      <c r="YW200" s="7"/>
      <c r="YX200" s="7"/>
      <c r="YY200" s="7"/>
      <c r="YZ200" s="7"/>
      <c r="ZA200" s="7"/>
      <c r="ZB200" s="7"/>
      <c r="ZC200" s="7"/>
      <c r="ZD200" s="7"/>
      <c r="ZE200" s="7"/>
      <c r="ZF200" s="7"/>
      <c r="ZG200" s="7"/>
      <c r="ZH200" s="7"/>
      <c r="ZI200" s="7"/>
      <c r="ZJ200" s="7"/>
      <c r="ZK200" s="7"/>
      <c r="ZL200" s="7"/>
      <c r="ZM200" s="7"/>
      <c r="ZN200" s="7"/>
      <c r="ZO200" s="7"/>
      <c r="ZP200" s="7"/>
      <c r="ZQ200" s="7"/>
      <c r="ZR200" s="7"/>
      <c r="ZS200" s="7"/>
      <c r="ZT200" s="7"/>
      <c r="ZU200" s="7"/>
      <c r="ZV200" s="7"/>
      <c r="ZW200" s="7"/>
      <c r="ZX200" s="7"/>
      <c r="ZY200" s="7"/>
      <c r="ZZ200" s="7"/>
      <c r="AAA200" s="7"/>
      <c r="AAB200" s="7"/>
      <c r="AAC200" s="7"/>
      <c r="AAD200" s="7"/>
      <c r="AAE200" s="7"/>
      <c r="AAF200" s="7"/>
      <c r="AAG200" s="7"/>
      <c r="AAH200" s="7"/>
      <c r="AAI200" s="7"/>
      <c r="AAJ200" s="7"/>
      <c r="AAK200" s="7"/>
      <c r="AAL200" s="7"/>
      <c r="AAM200" s="7"/>
      <c r="AAN200" s="7"/>
      <c r="AAO200" s="7"/>
      <c r="AAP200" s="7"/>
      <c r="AAQ200" s="7"/>
      <c r="AAR200" s="7"/>
      <c r="AAS200" s="7"/>
      <c r="AAT200" s="7"/>
      <c r="AAU200" s="7"/>
      <c r="AAV200" s="7"/>
      <c r="AAW200" s="7"/>
      <c r="AAX200" s="7"/>
      <c r="AAY200" s="7"/>
      <c r="AAZ200" s="7"/>
      <c r="ABA200" s="7"/>
      <c r="ABB200" s="7"/>
      <c r="ABC200" s="7"/>
      <c r="ABD200" s="7"/>
      <c r="ABE200" s="7"/>
      <c r="ABF200" s="7"/>
      <c r="ABG200" s="7"/>
      <c r="ABH200" s="7"/>
      <c r="ABI200" s="7"/>
      <c r="ABJ200" s="7"/>
      <c r="ABK200" s="7"/>
      <c r="ABL200" s="7"/>
      <c r="ABM200" s="7"/>
      <c r="ABN200" s="7"/>
      <c r="ABO200" s="7"/>
      <c r="ABP200" s="7"/>
      <c r="ABQ200" s="7"/>
      <c r="ABR200" s="7"/>
      <c r="ABS200" s="7"/>
      <c r="ABT200" s="7"/>
      <c r="ABU200" s="7"/>
      <c r="ABV200" s="7"/>
      <c r="ABW200" s="7"/>
      <c r="ABX200" s="7"/>
      <c r="ABY200" s="7"/>
      <c r="ABZ200" s="7"/>
      <c r="ACA200" s="7"/>
      <c r="ACB200" s="7"/>
      <c r="ACC200" s="7"/>
      <c r="ACD200" s="7"/>
      <c r="ACE200" s="7"/>
      <c r="ACF200" s="7"/>
      <c r="ACG200" s="7"/>
      <c r="ACH200" s="7"/>
      <c r="ACI200" s="7"/>
      <c r="ACJ200" s="7"/>
      <c r="ACK200" s="7"/>
      <c r="ACL200" s="7"/>
      <c r="ACM200" s="7"/>
      <c r="ACN200" s="7"/>
      <c r="ACO200" s="7"/>
      <c r="ACP200" s="7"/>
      <c r="ACQ200" s="7"/>
      <c r="ACR200" s="7"/>
      <c r="ACS200" s="7"/>
      <c r="ACT200" s="7"/>
      <c r="ACU200" s="7"/>
      <c r="ACV200" s="7"/>
      <c r="ACW200" s="7"/>
      <c r="ACX200" s="7"/>
      <c r="ACY200" s="7"/>
      <c r="ACZ200" s="7"/>
      <c r="ADA200" s="7"/>
      <c r="ADB200" s="7"/>
      <c r="ADC200" s="7"/>
      <c r="ADD200" s="7"/>
      <c r="ADE200" s="7"/>
      <c r="ADF200" s="7"/>
      <c r="ADG200" s="7"/>
      <c r="ADH200" s="7"/>
      <c r="ADI200" s="7"/>
      <c r="ADJ200" s="7"/>
      <c r="ADK200" s="7"/>
      <c r="ADL200" s="7"/>
      <c r="ADM200" s="7"/>
      <c r="ADN200" s="7"/>
      <c r="ADO200" s="7"/>
      <c r="ADP200" s="7"/>
      <c r="ADQ200" s="7"/>
      <c r="ADR200" s="7"/>
      <c r="ADS200" s="7"/>
      <c r="ADT200" s="7"/>
      <c r="ADU200" s="7"/>
      <c r="ADV200" s="7"/>
      <c r="ADW200" s="7"/>
      <c r="ADX200" s="7"/>
      <c r="ADY200" s="7"/>
      <c r="ADZ200" s="7"/>
      <c r="AEA200" s="7"/>
      <c r="AEB200" s="7"/>
      <c r="AEC200" s="7"/>
      <c r="AED200" s="7"/>
      <c r="AEE200" s="7"/>
      <c r="AEF200" s="7"/>
      <c r="AEG200" s="7"/>
      <c r="AEH200" s="7"/>
      <c r="AEI200" s="7"/>
      <c r="AEJ200" s="7"/>
      <c r="AEK200" s="7"/>
      <c r="AEL200" s="7"/>
      <c r="AEM200" s="7"/>
      <c r="AEN200" s="7"/>
      <c r="AEO200" s="7"/>
      <c r="AEP200" s="7"/>
      <c r="AEQ200" s="7"/>
      <c r="AER200" s="7"/>
      <c r="AES200" s="7"/>
      <c r="AET200" s="7"/>
      <c r="AEU200" s="7"/>
      <c r="AEV200" s="7"/>
      <c r="AEW200" s="7"/>
      <c r="AEX200" s="7"/>
      <c r="AEY200" s="7"/>
      <c r="AEZ200" s="7"/>
      <c r="AFA200" s="7"/>
      <c r="AFB200" s="7"/>
      <c r="AFC200" s="7"/>
      <c r="AFD200" s="7"/>
      <c r="AFE200" s="7"/>
      <c r="AFF200" s="7"/>
      <c r="AFG200" s="7"/>
      <c r="AFH200" s="7"/>
      <c r="AFI200" s="7"/>
      <c r="AFJ200" s="7"/>
      <c r="AFK200" s="7"/>
      <c r="AFL200" s="7"/>
      <c r="AFM200" s="7"/>
      <c r="AFN200" s="7"/>
      <c r="AFO200" s="7"/>
      <c r="AFP200" s="7"/>
      <c r="AFQ200" s="7"/>
      <c r="AFR200" s="7"/>
      <c r="AFS200" s="7"/>
      <c r="AFT200" s="7"/>
      <c r="AFU200" s="7"/>
      <c r="AFV200" s="7"/>
      <c r="AFW200" s="7"/>
      <c r="AFX200" s="7"/>
      <c r="AFY200" s="7"/>
      <c r="AFZ200" s="7"/>
      <c r="AGA200" s="7"/>
      <c r="AGB200" s="7"/>
      <c r="AGC200" s="7"/>
      <c r="AGD200" s="7"/>
      <c r="AGE200" s="7"/>
      <c r="AGF200" s="7"/>
      <c r="AGG200" s="7"/>
      <c r="AGH200" s="7"/>
      <c r="AGI200" s="7"/>
      <c r="AGJ200" s="7"/>
      <c r="AGK200" s="7"/>
      <c r="AGL200" s="7"/>
      <c r="AGM200" s="7"/>
      <c r="AGN200" s="7"/>
      <c r="AGO200" s="7"/>
      <c r="AGP200" s="7"/>
      <c r="AGQ200" s="7"/>
      <c r="AGR200" s="7"/>
      <c r="AGS200" s="7"/>
      <c r="AGT200" s="7"/>
      <c r="AGU200" s="7"/>
      <c r="AGV200" s="7"/>
      <c r="AGW200" s="7"/>
      <c r="AGX200" s="7"/>
      <c r="AGY200" s="7"/>
      <c r="AGZ200" s="7"/>
      <c r="AHA200" s="7"/>
      <c r="AHB200" s="7"/>
      <c r="AHC200" s="7"/>
      <c r="AHD200" s="7"/>
      <c r="AHE200" s="7"/>
      <c r="AHF200" s="7"/>
      <c r="AHG200" s="7"/>
      <c r="AHH200" s="7"/>
      <c r="AHI200" s="7"/>
      <c r="AHJ200" s="7"/>
      <c r="AHK200" s="7"/>
      <c r="AHL200" s="7"/>
      <c r="AHM200" s="7"/>
      <c r="AHN200" s="7"/>
      <c r="AHO200" s="7"/>
      <c r="AHP200" s="7"/>
      <c r="AHQ200" s="7"/>
      <c r="AHR200" s="7"/>
      <c r="AHS200" s="7"/>
      <c r="AHT200" s="7"/>
      <c r="AHU200" s="7"/>
      <c r="AHV200" s="7"/>
      <c r="AHW200" s="7"/>
      <c r="AHX200" s="7"/>
      <c r="AHY200" s="7"/>
      <c r="AHZ200" s="7"/>
      <c r="AIA200" s="7"/>
      <c r="AIB200" s="7"/>
      <c r="AIC200" s="7"/>
      <c r="AID200" s="7"/>
      <c r="AIE200" s="7"/>
      <c r="AIF200" s="7"/>
      <c r="AIG200" s="7"/>
      <c r="AIH200" s="7"/>
      <c r="AII200" s="7"/>
      <c r="AIJ200" s="7"/>
      <c r="AIK200" s="7"/>
      <c r="AIL200" s="7"/>
      <c r="AIM200" s="7"/>
      <c r="AIN200" s="7"/>
      <c r="AIO200" s="7"/>
      <c r="AIP200" s="7"/>
      <c r="AIQ200" s="7"/>
      <c r="AIR200" s="7"/>
      <c r="AIS200" s="7"/>
      <c r="AIT200" s="7"/>
      <c r="AIU200" s="7"/>
      <c r="AIV200" s="7"/>
      <c r="AIW200" s="7"/>
      <c r="AIX200" s="7"/>
      <c r="AIY200" s="7"/>
      <c r="AIZ200" s="7"/>
      <c r="AJA200" s="7"/>
      <c r="AJB200" s="7"/>
      <c r="AJC200" s="7"/>
      <c r="AJD200" s="7"/>
      <c r="AJE200" s="7"/>
      <c r="AJF200" s="7"/>
      <c r="AJG200" s="7"/>
      <c r="AJH200" s="7"/>
      <c r="AJI200" s="7"/>
      <c r="AJJ200" s="7"/>
      <c r="AJK200" s="7"/>
      <c r="AJL200" s="7"/>
      <c r="AJM200" s="7"/>
      <c r="AJN200" s="7"/>
      <c r="AJO200" s="7"/>
      <c r="AJP200" s="7"/>
      <c r="AJQ200" s="7"/>
      <c r="AJR200" s="7"/>
      <c r="AJS200" s="7"/>
      <c r="AJT200" s="7"/>
      <c r="AJU200" s="7"/>
      <c r="AJV200" s="7"/>
      <c r="AJW200" s="7"/>
      <c r="AJX200" s="7"/>
      <c r="AJY200" s="7"/>
      <c r="AJZ200" s="7"/>
      <c r="AKA200" s="7"/>
      <c r="AKB200" s="7"/>
      <c r="AKC200" s="7"/>
      <c r="AKD200" s="7"/>
      <c r="AKE200" s="7"/>
      <c r="AKF200" s="7"/>
      <c r="AKG200" s="7"/>
      <c r="AKH200" s="7"/>
      <c r="AKI200" s="7"/>
      <c r="AKJ200" s="7"/>
      <c r="AKK200" s="7"/>
      <c r="AKL200" s="7"/>
      <c r="AKM200" s="7"/>
      <c r="AKN200" s="7"/>
      <c r="AKO200" s="7"/>
      <c r="AKP200" s="7"/>
      <c r="AKQ200" s="7"/>
      <c r="AKR200" s="7"/>
      <c r="AKS200" s="7"/>
      <c r="AKT200" s="7"/>
      <c r="AKU200" s="7"/>
      <c r="AKV200" s="7"/>
      <c r="AKW200" s="7"/>
      <c r="AKX200" s="7"/>
      <c r="AKY200" s="7"/>
      <c r="AKZ200" s="7"/>
      <c r="ALA200" s="7"/>
      <c r="ALB200" s="7"/>
      <c r="ALC200" s="7"/>
      <c r="ALD200" s="7"/>
      <c r="ALE200" s="7"/>
      <c r="ALF200" s="7"/>
      <c r="ALG200" s="7"/>
      <c r="ALH200" s="7"/>
      <c r="ALI200" s="7"/>
      <c r="ALJ200" s="7"/>
      <c r="ALK200" s="7"/>
      <c r="ALL200" s="7"/>
      <c r="ALM200" s="7"/>
      <c r="ALN200" s="7"/>
      <c r="ALO200" s="7"/>
      <c r="ALP200" s="7"/>
      <c r="ALQ200" s="7"/>
      <c r="ALR200" s="7"/>
      <c r="ALS200" s="7"/>
      <c r="ALT200" s="7"/>
      <c r="ALU200" s="7"/>
      <c r="ALV200" s="7"/>
      <c r="ALW200" s="7"/>
      <c r="ALX200" s="7"/>
      <c r="ALY200" s="7"/>
      <c r="ALZ200" s="7"/>
      <c r="AMA200" s="7"/>
      <c r="AMB200" s="7"/>
      <c r="AMC200" s="7"/>
      <c r="AMD200" s="7"/>
    </row>
    <row r="201" spans="1:1018" x14ac:dyDescent="0.25">
      <c r="A201" s="35" t="s">
        <v>133</v>
      </c>
      <c r="B201" s="4" t="s">
        <v>237</v>
      </c>
      <c r="C201" s="3">
        <v>0.879</v>
      </c>
      <c r="D201" s="3">
        <v>1.294</v>
      </c>
      <c r="E201" s="4" t="s">
        <v>243</v>
      </c>
      <c r="F201" s="3">
        <f>0.455-0.3</f>
        <v>0.15500000000000003</v>
      </c>
      <c r="G201" s="21" t="s">
        <v>10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  <c r="IW201" s="7"/>
      <c r="IX201" s="7"/>
      <c r="IY201" s="7"/>
      <c r="IZ201" s="7"/>
      <c r="JA201" s="7"/>
      <c r="JB201" s="7"/>
      <c r="JC201" s="7"/>
      <c r="JD201" s="7"/>
      <c r="JE201" s="7"/>
      <c r="JF201" s="7"/>
      <c r="JG201" s="7"/>
      <c r="JH201" s="7"/>
      <c r="JI201" s="7"/>
      <c r="JJ201" s="7"/>
      <c r="JK201" s="7"/>
      <c r="JL201" s="7"/>
      <c r="JM201" s="7"/>
      <c r="JN201" s="7"/>
      <c r="JO201" s="7"/>
      <c r="JP201" s="7"/>
      <c r="JQ201" s="7"/>
      <c r="JR201" s="7"/>
      <c r="JS201" s="7"/>
      <c r="JT201" s="7"/>
      <c r="JU201" s="7"/>
      <c r="JV201" s="7"/>
      <c r="JW201" s="7"/>
      <c r="JX201" s="7"/>
      <c r="JY201" s="7"/>
      <c r="JZ201" s="7"/>
      <c r="KA201" s="7"/>
      <c r="KB201" s="7"/>
      <c r="KC201" s="7"/>
      <c r="KD201" s="7"/>
      <c r="KE201" s="7"/>
      <c r="KF201" s="7"/>
      <c r="KG201" s="7"/>
      <c r="KH201" s="7"/>
      <c r="KI201" s="7"/>
      <c r="KJ201" s="7"/>
      <c r="KK201" s="7"/>
      <c r="KL201" s="7"/>
      <c r="KM201" s="7"/>
      <c r="KN201" s="7"/>
      <c r="KO201" s="7"/>
      <c r="KP201" s="7"/>
      <c r="KQ201" s="7"/>
      <c r="KR201" s="7"/>
      <c r="KS201" s="7"/>
      <c r="KT201" s="7"/>
      <c r="KU201" s="7"/>
      <c r="KV201" s="7"/>
      <c r="KW201" s="7"/>
      <c r="KX201" s="7"/>
      <c r="KY201" s="7"/>
      <c r="KZ201" s="7"/>
      <c r="LA201" s="7"/>
      <c r="LB201" s="7"/>
      <c r="LC201" s="7"/>
      <c r="LD201" s="7"/>
      <c r="LE201" s="7"/>
      <c r="LF201" s="7"/>
      <c r="LG201" s="7"/>
      <c r="LH201" s="7"/>
      <c r="LI201" s="7"/>
      <c r="LJ201" s="7"/>
      <c r="LK201" s="7"/>
      <c r="LL201" s="7"/>
      <c r="LM201" s="7"/>
      <c r="LN201" s="7"/>
      <c r="LO201" s="7"/>
      <c r="LP201" s="7"/>
      <c r="LQ201" s="7"/>
      <c r="LR201" s="7"/>
      <c r="LS201" s="7"/>
      <c r="LT201" s="7"/>
      <c r="LU201" s="7"/>
      <c r="LV201" s="7"/>
      <c r="LW201" s="7"/>
      <c r="LX201" s="7"/>
      <c r="LY201" s="7"/>
      <c r="LZ201" s="7"/>
      <c r="MA201" s="7"/>
      <c r="MB201" s="7"/>
      <c r="MC201" s="7"/>
      <c r="MD201" s="7"/>
      <c r="ME201" s="7"/>
      <c r="MF201" s="7"/>
      <c r="MG201" s="7"/>
      <c r="MH201" s="7"/>
      <c r="MI201" s="7"/>
      <c r="MJ201" s="7"/>
      <c r="MK201" s="7"/>
      <c r="ML201" s="7"/>
      <c r="MM201" s="7"/>
      <c r="MN201" s="7"/>
      <c r="MO201" s="7"/>
      <c r="MP201" s="7"/>
      <c r="MQ201" s="7"/>
      <c r="MR201" s="7"/>
      <c r="MS201" s="7"/>
      <c r="MT201" s="7"/>
      <c r="MU201" s="7"/>
      <c r="MV201" s="7"/>
      <c r="MW201" s="7"/>
      <c r="MX201" s="7"/>
      <c r="MY201" s="7"/>
      <c r="MZ201" s="7"/>
      <c r="NA201" s="7"/>
      <c r="NB201" s="7"/>
      <c r="NC201" s="7"/>
      <c r="ND201" s="7"/>
      <c r="NE201" s="7"/>
      <c r="NF201" s="7"/>
      <c r="NG201" s="7"/>
      <c r="NH201" s="7"/>
      <c r="NI201" s="7"/>
      <c r="NJ201" s="7"/>
      <c r="NK201" s="7"/>
      <c r="NL201" s="7"/>
      <c r="NM201" s="7"/>
      <c r="NN201" s="7"/>
      <c r="NO201" s="7"/>
      <c r="NP201" s="7"/>
      <c r="NQ201" s="7"/>
      <c r="NR201" s="7"/>
      <c r="NS201" s="7"/>
      <c r="NT201" s="7"/>
      <c r="NU201" s="7"/>
      <c r="NV201" s="7"/>
      <c r="NW201" s="7"/>
      <c r="NX201" s="7"/>
      <c r="NY201" s="7"/>
      <c r="NZ201" s="7"/>
      <c r="OA201" s="7"/>
      <c r="OB201" s="7"/>
      <c r="OC201" s="7"/>
      <c r="OD201" s="7"/>
      <c r="OE201" s="7"/>
      <c r="OF201" s="7"/>
      <c r="OG201" s="7"/>
      <c r="OH201" s="7"/>
      <c r="OI201" s="7"/>
      <c r="OJ201" s="7"/>
      <c r="OK201" s="7"/>
      <c r="OL201" s="7"/>
      <c r="OM201" s="7"/>
      <c r="ON201" s="7"/>
      <c r="OO201" s="7"/>
      <c r="OP201" s="7"/>
      <c r="OQ201" s="7"/>
      <c r="OR201" s="7"/>
      <c r="OS201" s="7"/>
      <c r="OT201" s="7"/>
      <c r="OU201" s="7"/>
      <c r="OV201" s="7"/>
      <c r="OW201" s="7"/>
      <c r="OX201" s="7"/>
      <c r="OY201" s="7"/>
      <c r="OZ201" s="7"/>
      <c r="PA201" s="7"/>
      <c r="PB201" s="7"/>
      <c r="PC201" s="7"/>
      <c r="PD201" s="7"/>
      <c r="PE201" s="7"/>
      <c r="PF201" s="7"/>
      <c r="PG201" s="7"/>
      <c r="PH201" s="7"/>
      <c r="PI201" s="7"/>
      <c r="PJ201" s="7"/>
      <c r="PK201" s="7"/>
      <c r="PL201" s="7"/>
      <c r="PM201" s="7"/>
      <c r="PN201" s="7"/>
      <c r="PO201" s="7"/>
      <c r="PP201" s="7"/>
      <c r="PQ201" s="7"/>
      <c r="PR201" s="7"/>
      <c r="PS201" s="7"/>
      <c r="PT201" s="7"/>
      <c r="PU201" s="7"/>
      <c r="PV201" s="7"/>
      <c r="PW201" s="7"/>
      <c r="PX201" s="7"/>
      <c r="PY201" s="7"/>
      <c r="PZ201" s="7"/>
      <c r="QA201" s="7"/>
      <c r="QB201" s="7"/>
      <c r="QC201" s="7"/>
      <c r="QD201" s="7"/>
      <c r="QE201" s="7"/>
      <c r="QF201" s="7"/>
      <c r="QG201" s="7"/>
      <c r="QH201" s="7"/>
      <c r="QI201" s="7"/>
      <c r="QJ201" s="7"/>
      <c r="QK201" s="7"/>
      <c r="QL201" s="7"/>
      <c r="QM201" s="7"/>
      <c r="QN201" s="7"/>
      <c r="QO201" s="7"/>
      <c r="QP201" s="7"/>
      <c r="QQ201" s="7"/>
      <c r="QR201" s="7"/>
      <c r="QS201" s="7"/>
      <c r="QT201" s="7"/>
      <c r="QU201" s="7"/>
      <c r="QV201" s="7"/>
      <c r="QW201" s="7"/>
      <c r="QX201" s="7"/>
      <c r="QY201" s="7"/>
      <c r="QZ201" s="7"/>
      <c r="RA201" s="7"/>
      <c r="RB201" s="7"/>
      <c r="RC201" s="7"/>
      <c r="RD201" s="7"/>
      <c r="RE201" s="7"/>
      <c r="RF201" s="7"/>
      <c r="RG201" s="7"/>
      <c r="RH201" s="7"/>
      <c r="RI201" s="7"/>
      <c r="RJ201" s="7"/>
      <c r="RK201" s="7"/>
      <c r="RL201" s="7"/>
      <c r="RM201" s="7"/>
      <c r="RN201" s="7"/>
      <c r="RO201" s="7"/>
      <c r="RP201" s="7"/>
      <c r="RQ201" s="7"/>
      <c r="RR201" s="7"/>
      <c r="RS201" s="7"/>
      <c r="RT201" s="7"/>
      <c r="RU201" s="7"/>
      <c r="RV201" s="7"/>
      <c r="RW201" s="7"/>
      <c r="RX201" s="7"/>
      <c r="RY201" s="7"/>
      <c r="RZ201" s="7"/>
      <c r="SA201" s="7"/>
      <c r="SB201" s="7"/>
      <c r="SC201" s="7"/>
      <c r="SD201" s="7"/>
      <c r="SE201" s="7"/>
      <c r="SF201" s="7"/>
      <c r="SG201" s="7"/>
      <c r="SH201" s="7"/>
      <c r="SI201" s="7"/>
      <c r="SJ201" s="7"/>
      <c r="SK201" s="7"/>
      <c r="SL201" s="7"/>
      <c r="SM201" s="7"/>
      <c r="SN201" s="7"/>
      <c r="SO201" s="7"/>
      <c r="SP201" s="7"/>
      <c r="SQ201" s="7"/>
      <c r="SR201" s="7"/>
      <c r="SS201" s="7"/>
      <c r="ST201" s="7"/>
      <c r="SU201" s="7"/>
      <c r="SV201" s="7"/>
      <c r="SW201" s="7"/>
      <c r="SX201" s="7"/>
      <c r="SY201" s="7"/>
      <c r="SZ201" s="7"/>
      <c r="TA201" s="7"/>
      <c r="TB201" s="7"/>
      <c r="TC201" s="7"/>
      <c r="TD201" s="7"/>
      <c r="TE201" s="7"/>
      <c r="TF201" s="7"/>
      <c r="TG201" s="7"/>
      <c r="TH201" s="7"/>
      <c r="TI201" s="7"/>
      <c r="TJ201" s="7"/>
      <c r="TK201" s="7"/>
      <c r="TL201" s="7"/>
      <c r="TM201" s="7"/>
      <c r="TN201" s="7"/>
      <c r="TO201" s="7"/>
      <c r="TP201" s="7"/>
      <c r="TQ201" s="7"/>
      <c r="TR201" s="7"/>
      <c r="TS201" s="7"/>
      <c r="TT201" s="7"/>
      <c r="TU201" s="7"/>
      <c r="TV201" s="7"/>
      <c r="TW201" s="7"/>
      <c r="TX201" s="7"/>
      <c r="TY201" s="7"/>
      <c r="TZ201" s="7"/>
      <c r="UA201" s="7"/>
      <c r="UB201" s="7"/>
      <c r="UC201" s="7"/>
      <c r="UD201" s="7"/>
      <c r="UE201" s="7"/>
      <c r="UF201" s="7"/>
      <c r="UG201" s="7"/>
      <c r="UH201" s="7"/>
      <c r="UI201" s="7"/>
      <c r="UJ201" s="7"/>
      <c r="UK201" s="7"/>
      <c r="UL201" s="7"/>
      <c r="UM201" s="7"/>
      <c r="UN201" s="7"/>
      <c r="UO201" s="7"/>
      <c r="UP201" s="7"/>
      <c r="UQ201" s="7"/>
      <c r="UR201" s="7"/>
      <c r="US201" s="7"/>
      <c r="UT201" s="7"/>
      <c r="UU201" s="7"/>
      <c r="UV201" s="7"/>
      <c r="UW201" s="7"/>
      <c r="UX201" s="7"/>
      <c r="UY201" s="7"/>
      <c r="UZ201" s="7"/>
      <c r="VA201" s="7"/>
      <c r="VB201" s="7"/>
      <c r="VC201" s="7"/>
      <c r="VD201" s="7"/>
      <c r="VE201" s="7"/>
      <c r="VF201" s="7"/>
      <c r="VG201" s="7"/>
      <c r="VH201" s="7"/>
      <c r="VI201" s="7"/>
      <c r="VJ201" s="7"/>
      <c r="VK201" s="7"/>
      <c r="VL201" s="7"/>
      <c r="VM201" s="7"/>
      <c r="VN201" s="7"/>
      <c r="VO201" s="7"/>
      <c r="VP201" s="7"/>
      <c r="VQ201" s="7"/>
      <c r="VR201" s="7"/>
      <c r="VS201" s="7"/>
      <c r="VT201" s="7"/>
      <c r="VU201" s="7"/>
      <c r="VV201" s="7"/>
      <c r="VW201" s="7"/>
      <c r="VX201" s="7"/>
      <c r="VY201" s="7"/>
      <c r="VZ201" s="7"/>
      <c r="WA201" s="7"/>
      <c r="WB201" s="7"/>
      <c r="WC201" s="7"/>
      <c r="WD201" s="7"/>
      <c r="WE201" s="7"/>
      <c r="WF201" s="7"/>
      <c r="WG201" s="7"/>
      <c r="WH201" s="7"/>
      <c r="WI201" s="7"/>
      <c r="WJ201" s="7"/>
      <c r="WK201" s="7"/>
      <c r="WL201" s="7"/>
      <c r="WM201" s="7"/>
      <c r="WN201" s="7"/>
      <c r="WO201" s="7"/>
      <c r="WP201" s="7"/>
      <c r="WQ201" s="7"/>
      <c r="WR201" s="7"/>
      <c r="WS201" s="7"/>
      <c r="WT201" s="7"/>
      <c r="WU201" s="7"/>
      <c r="WV201" s="7"/>
      <c r="WW201" s="7"/>
      <c r="WX201" s="7"/>
      <c r="WY201" s="7"/>
      <c r="WZ201" s="7"/>
      <c r="XA201" s="7"/>
      <c r="XB201" s="7"/>
      <c r="XC201" s="7"/>
      <c r="XD201" s="7"/>
      <c r="XE201" s="7"/>
      <c r="XF201" s="7"/>
      <c r="XG201" s="7"/>
      <c r="XH201" s="7"/>
      <c r="XI201" s="7"/>
      <c r="XJ201" s="7"/>
      <c r="XK201" s="7"/>
      <c r="XL201" s="7"/>
      <c r="XM201" s="7"/>
      <c r="XN201" s="7"/>
      <c r="XO201" s="7"/>
      <c r="XP201" s="7"/>
      <c r="XQ201" s="7"/>
      <c r="XR201" s="7"/>
      <c r="XS201" s="7"/>
      <c r="XT201" s="7"/>
      <c r="XU201" s="7"/>
      <c r="XV201" s="7"/>
      <c r="XW201" s="7"/>
      <c r="XX201" s="7"/>
      <c r="XY201" s="7"/>
      <c r="XZ201" s="7"/>
      <c r="YA201" s="7"/>
      <c r="YB201" s="7"/>
      <c r="YC201" s="7"/>
      <c r="YD201" s="7"/>
      <c r="YE201" s="7"/>
      <c r="YF201" s="7"/>
      <c r="YG201" s="7"/>
      <c r="YH201" s="7"/>
      <c r="YI201" s="7"/>
      <c r="YJ201" s="7"/>
      <c r="YK201" s="7"/>
      <c r="YL201" s="7"/>
      <c r="YM201" s="7"/>
      <c r="YN201" s="7"/>
      <c r="YO201" s="7"/>
      <c r="YP201" s="7"/>
      <c r="YQ201" s="7"/>
      <c r="YR201" s="7"/>
      <c r="YS201" s="7"/>
      <c r="YT201" s="7"/>
      <c r="YU201" s="7"/>
      <c r="YV201" s="7"/>
      <c r="YW201" s="7"/>
      <c r="YX201" s="7"/>
      <c r="YY201" s="7"/>
      <c r="YZ201" s="7"/>
      <c r="ZA201" s="7"/>
      <c r="ZB201" s="7"/>
      <c r="ZC201" s="7"/>
      <c r="ZD201" s="7"/>
      <c r="ZE201" s="7"/>
      <c r="ZF201" s="7"/>
      <c r="ZG201" s="7"/>
      <c r="ZH201" s="7"/>
      <c r="ZI201" s="7"/>
      <c r="ZJ201" s="7"/>
      <c r="ZK201" s="7"/>
      <c r="ZL201" s="7"/>
      <c r="ZM201" s="7"/>
      <c r="ZN201" s="7"/>
      <c r="ZO201" s="7"/>
      <c r="ZP201" s="7"/>
      <c r="ZQ201" s="7"/>
      <c r="ZR201" s="7"/>
      <c r="ZS201" s="7"/>
      <c r="ZT201" s="7"/>
      <c r="ZU201" s="7"/>
      <c r="ZV201" s="7"/>
      <c r="ZW201" s="7"/>
      <c r="ZX201" s="7"/>
      <c r="ZY201" s="7"/>
      <c r="ZZ201" s="7"/>
      <c r="AAA201" s="7"/>
      <c r="AAB201" s="7"/>
      <c r="AAC201" s="7"/>
      <c r="AAD201" s="7"/>
      <c r="AAE201" s="7"/>
      <c r="AAF201" s="7"/>
      <c r="AAG201" s="7"/>
      <c r="AAH201" s="7"/>
      <c r="AAI201" s="7"/>
      <c r="AAJ201" s="7"/>
      <c r="AAK201" s="7"/>
      <c r="AAL201" s="7"/>
      <c r="AAM201" s="7"/>
      <c r="AAN201" s="7"/>
      <c r="AAO201" s="7"/>
      <c r="AAP201" s="7"/>
      <c r="AAQ201" s="7"/>
      <c r="AAR201" s="7"/>
      <c r="AAS201" s="7"/>
      <c r="AAT201" s="7"/>
      <c r="AAU201" s="7"/>
      <c r="AAV201" s="7"/>
      <c r="AAW201" s="7"/>
      <c r="AAX201" s="7"/>
      <c r="AAY201" s="7"/>
      <c r="AAZ201" s="7"/>
      <c r="ABA201" s="7"/>
      <c r="ABB201" s="7"/>
      <c r="ABC201" s="7"/>
      <c r="ABD201" s="7"/>
      <c r="ABE201" s="7"/>
      <c r="ABF201" s="7"/>
      <c r="ABG201" s="7"/>
      <c r="ABH201" s="7"/>
      <c r="ABI201" s="7"/>
      <c r="ABJ201" s="7"/>
      <c r="ABK201" s="7"/>
      <c r="ABL201" s="7"/>
      <c r="ABM201" s="7"/>
      <c r="ABN201" s="7"/>
      <c r="ABO201" s="7"/>
      <c r="ABP201" s="7"/>
      <c r="ABQ201" s="7"/>
      <c r="ABR201" s="7"/>
      <c r="ABS201" s="7"/>
      <c r="ABT201" s="7"/>
      <c r="ABU201" s="7"/>
      <c r="ABV201" s="7"/>
      <c r="ABW201" s="7"/>
      <c r="ABX201" s="7"/>
      <c r="ABY201" s="7"/>
      <c r="ABZ201" s="7"/>
      <c r="ACA201" s="7"/>
      <c r="ACB201" s="7"/>
      <c r="ACC201" s="7"/>
      <c r="ACD201" s="7"/>
      <c r="ACE201" s="7"/>
      <c r="ACF201" s="7"/>
      <c r="ACG201" s="7"/>
      <c r="ACH201" s="7"/>
      <c r="ACI201" s="7"/>
      <c r="ACJ201" s="7"/>
      <c r="ACK201" s="7"/>
      <c r="ACL201" s="7"/>
      <c r="ACM201" s="7"/>
      <c r="ACN201" s="7"/>
      <c r="ACO201" s="7"/>
      <c r="ACP201" s="7"/>
      <c r="ACQ201" s="7"/>
      <c r="ACR201" s="7"/>
      <c r="ACS201" s="7"/>
      <c r="ACT201" s="7"/>
      <c r="ACU201" s="7"/>
      <c r="ACV201" s="7"/>
      <c r="ACW201" s="7"/>
      <c r="ACX201" s="7"/>
      <c r="ACY201" s="7"/>
      <c r="ACZ201" s="7"/>
      <c r="ADA201" s="7"/>
      <c r="ADB201" s="7"/>
      <c r="ADC201" s="7"/>
      <c r="ADD201" s="7"/>
      <c r="ADE201" s="7"/>
      <c r="ADF201" s="7"/>
      <c r="ADG201" s="7"/>
      <c r="ADH201" s="7"/>
      <c r="ADI201" s="7"/>
      <c r="ADJ201" s="7"/>
      <c r="ADK201" s="7"/>
      <c r="ADL201" s="7"/>
      <c r="ADM201" s="7"/>
      <c r="ADN201" s="7"/>
      <c r="ADO201" s="7"/>
      <c r="ADP201" s="7"/>
      <c r="ADQ201" s="7"/>
      <c r="ADR201" s="7"/>
      <c r="ADS201" s="7"/>
      <c r="ADT201" s="7"/>
      <c r="ADU201" s="7"/>
      <c r="ADV201" s="7"/>
      <c r="ADW201" s="7"/>
      <c r="ADX201" s="7"/>
      <c r="ADY201" s="7"/>
      <c r="ADZ201" s="7"/>
      <c r="AEA201" s="7"/>
      <c r="AEB201" s="7"/>
      <c r="AEC201" s="7"/>
      <c r="AED201" s="7"/>
      <c r="AEE201" s="7"/>
      <c r="AEF201" s="7"/>
      <c r="AEG201" s="7"/>
      <c r="AEH201" s="7"/>
      <c r="AEI201" s="7"/>
      <c r="AEJ201" s="7"/>
      <c r="AEK201" s="7"/>
      <c r="AEL201" s="7"/>
      <c r="AEM201" s="7"/>
      <c r="AEN201" s="7"/>
      <c r="AEO201" s="7"/>
      <c r="AEP201" s="7"/>
      <c r="AEQ201" s="7"/>
      <c r="AER201" s="7"/>
      <c r="AES201" s="7"/>
      <c r="AET201" s="7"/>
      <c r="AEU201" s="7"/>
      <c r="AEV201" s="7"/>
      <c r="AEW201" s="7"/>
      <c r="AEX201" s="7"/>
      <c r="AEY201" s="7"/>
      <c r="AEZ201" s="7"/>
      <c r="AFA201" s="7"/>
      <c r="AFB201" s="7"/>
      <c r="AFC201" s="7"/>
      <c r="AFD201" s="7"/>
      <c r="AFE201" s="7"/>
      <c r="AFF201" s="7"/>
      <c r="AFG201" s="7"/>
      <c r="AFH201" s="7"/>
      <c r="AFI201" s="7"/>
      <c r="AFJ201" s="7"/>
      <c r="AFK201" s="7"/>
      <c r="AFL201" s="7"/>
      <c r="AFM201" s="7"/>
      <c r="AFN201" s="7"/>
      <c r="AFO201" s="7"/>
      <c r="AFP201" s="7"/>
      <c r="AFQ201" s="7"/>
      <c r="AFR201" s="7"/>
      <c r="AFS201" s="7"/>
      <c r="AFT201" s="7"/>
      <c r="AFU201" s="7"/>
      <c r="AFV201" s="7"/>
      <c r="AFW201" s="7"/>
      <c r="AFX201" s="7"/>
      <c r="AFY201" s="7"/>
      <c r="AFZ201" s="7"/>
      <c r="AGA201" s="7"/>
      <c r="AGB201" s="7"/>
      <c r="AGC201" s="7"/>
      <c r="AGD201" s="7"/>
      <c r="AGE201" s="7"/>
      <c r="AGF201" s="7"/>
      <c r="AGG201" s="7"/>
      <c r="AGH201" s="7"/>
      <c r="AGI201" s="7"/>
      <c r="AGJ201" s="7"/>
      <c r="AGK201" s="7"/>
      <c r="AGL201" s="7"/>
      <c r="AGM201" s="7"/>
      <c r="AGN201" s="7"/>
      <c r="AGO201" s="7"/>
      <c r="AGP201" s="7"/>
      <c r="AGQ201" s="7"/>
      <c r="AGR201" s="7"/>
      <c r="AGS201" s="7"/>
      <c r="AGT201" s="7"/>
      <c r="AGU201" s="7"/>
      <c r="AGV201" s="7"/>
      <c r="AGW201" s="7"/>
      <c r="AGX201" s="7"/>
      <c r="AGY201" s="7"/>
      <c r="AGZ201" s="7"/>
      <c r="AHA201" s="7"/>
      <c r="AHB201" s="7"/>
      <c r="AHC201" s="7"/>
      <c r="AHD201" s="7"/>
      <c r="AHE201" s="7"/>
      <c r="AHF201" s="7"/>
      <c r="AHG201" s="7"/>
      <c r="AHH201" s="7"/>
      <c r="AHI201" s="7"/>
      <c r="AHJ201" s="7"/>
      <c r="AHK201" s="7"/>
      <c r="AHL201" s="7"/>
      <c r="AHM201" s="7"/>
      <c r="AHN201" s="7"/>
      <c r="AHO201" s="7"/>
      <c r="AHP201" s="7"/>
      <c r="AHQ201" s="7"/>
      <c r="AHR201" s="7"/>
      <c r="AHS201" s="7"/>
      <c r="AHT201" s="7"/>
      <c r="AHU201" s="7"/>
      <c r="AHV201" s="7"/>
      <c r="AHW201" s="7"/>
      <c r="AHX201" s="7"/>
      <c r="AHY201" s="7"/>
      <c r="AHZ201" s="7"/>
      <c r="AIA201" s="7"/>
      <c r="AIB201" s="7"/>
      <c r="AIC201" s="7"/>
      <c r="AID201" s="7"/>
      <c r="AIE201" s="7"/>
      <c r="AIF201" s="7"/>
      <c r="AIG201" s="7"/>
      <c r="AIH201" s="7"/>
      <c r="AII201" s="7"/>
      <c r="AIJ201" s="7"/>
      <c r="AIK201" s="7"/>
      <c r="AIL201" s="7"/>
      <c r="AIM201" s="7"/>
      <c r="AIN201" s="7"/>
      <c r="AIO201" s="7"/>
      <c r="AIP201" s="7"/>
      <c r="AIQ201" s="7"/>
      <c r="AIR201" s="7"/>
      <c r="AIS201" s="7"/>
      <c r="AIT201" s="7"/>
      <c r="AIU201" s="7"/>
      <c r="AIV201" s="7"/>
      <c r="AIW201" s="7"/>
      <c r="AIX201" s="7"/>
      <c r="AIY201" s="7"/>
      <c r="AIZ201" s="7"/>
      <c r="AJA201" s="7"/>
      <c r="AJB201" s="7"/>
      <c r="AJC201" s="7"/>
      <c r="AJD201" s="7"/>
      <c r="AJE201" s="7"/>
      <c r="AJF201" s="7"/>
      <c r="AJG201" s="7"/>
      <c r="AJH201" s="7"/>
      <c r="AJI201" s="7"/>
      <c r="AJJ201" s="7"/>
      <c r="AJK201" s="7"/>
      <c r="AJL201" s="7"/>
      <c r="AJM201" s="7"/>
      <c r="AJN201" s="7"/>
      <c r="AJO201" s="7"/>
      <c r="AJP201" s="7"/>
      <c r="AJQ201" s="7"/>
      <c r="AJR201" s="7"/>
      <c r="AJS201" s="7"/>
      <c r="AJT201" s="7"/>
      <c r="AJU201" s="7"/>
      <c r="AJV201" s="7"/>
      <c r="AJW201" s="7"/>
      <c r="AJX201" s="7"/>
      <c r="AJY201" s="7"/>
      <c r="AJZ201" s="7"/>
      <c r="AKA201" s="7"/>
      <c r="AKB201" s="7"/>
      <c r="AKC201" s="7"/>
      <c r="AKD201" s="7"/>
      <c r="AKE201" s="7"/>
      <c r="AKF201" s="7"/>
      <c r="AKG201" s="7"/>
      <c r="AKH201" s="7"/>
      <c r="AKI201" s="7"/>
      <c r="AKJ201" s="7"/>
      <c r="AKK201" s="7"/>
      <c r="AKL201" s="7"/>
      <c r="AKM201" s="7"/>
      <c r="AKN201" s="7"/>
      <c r="AKO201" s="7"/>
      <c r="AKP201" s="7"/>
      <c r="AKQ201" s="7"/>
      <c r="AKR201" s="7"/>
      <c r="AKS201" s="7"/>
      <c r="AKT201" s="7"/>
      <c r="AKU201" s="7"/>
      <c r="AKV201" s="7"/>
      <c r="AKW201" s="7"/>
      <c r="AKX201" s="7"/>
      <c r="AKY201" s="7"/>
      <c r="AKZ201" s="7"/>
      <c r="ALA201" s="7"/>
      <c r="ALB201" s="7"/>
      <c r="ALC201" s="7"/>
      <c r="ALD201" s="7"/>
      <c r="ALE201" s="7"/>
      <c r="ALF201" s="7"/>
      <c r="ALG201" s="7"/>
      <c r="ALH201" s="7"/>
      <c r="ALI201" s="7"/>
      <c r="ALJ201" s="7"/>
      <c r="ALK201" s="7"/>
      <c r="ALL201" s="7"/>
      <c r="ALM201" s="7"/>
      <c r="ALN201" s="7"/>
      <c r="ALO201" s="7"/>
      <c r="ALP201" s="7"/>
      <c r="ALQ201" s="7"/>
      <c r="ALR201" s="7"/>
      <c r="ALS201" s="7"/>
      <c r="ALT201" s="7"/>
      <c r="ALU201" s="7"/>
      <c r="ALV201" s="7"/>
      <c r="ALW201" s="7"/>
      <c r="ALX201" s="7"/>
      <c r="ALY201" s="7"/>
      <c r="ALZ201" s="7"/>
      <c r="AMA201" s="7"/>
      <c r="AMB201" s="7"/>
      <c r="AMC201" s="7"/>
      <c r="AMD201" s="7"/>
    </row>
    <row r="202" spans="1:1018" x14ac:dyDescent="0.25">
      <c r="A202" s="35" t="s">
        <v>133</v>
      </c>
      <c r="B202" s="4" t="s">
        <v>121</v>
      </c>
      <c r="C202" s="3">
        <v>2.5720000000000001</v>
      </c>
      <c r="D202" s="3">
        <v>3.29</v>
      </c>
      <c r="E202" s="4" t="s">
        <v>242</v>
      </c>
      <c r="F202" s="3">
        <v>0.46</v>
      </c>
      <c r="G202" s="21" t="s">
        <v>10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  <c r="IW202" s="7"/>
      <c r="IX202" s="7"/>
      <c r="IY202" s="7"/>
      <c r="IZ202" s="7"/>
      <c r="JA202" s="7"/>
      <c r="JB202" s="7"/>
      <c r="JC202" s="7"/>
      <c r="JD202" s="7"/>
      <c r="JE202" s="7"/>
      <c r="JF202" s="7"/>
      <c r="JG202" s="7"/>
      <c r="JH202" s="7"/>
      <c r="JI202" s="7"/>
      <c r="JJ202" s="7"/>
      <c r="JK202" s="7"/>
      <c r="JL202" s="7"/>
      <c r="JM202" s="7"/>
      <c r="JN202" s="7"/>
      <c r="JO202" s="7"/>
      <c r="JP202" s="7"/>
      <c r="JQ202" s="7"/>
      <c r="JR202" s="7"/>
      <c r="JS202" s="7"/>
      <c r="JT202" s="7"/>
      <c r="JU202" s="7"/>
      <c r="JV202" s="7"/>
      <c r="JW202" s="7"/>
      <c r="JX202" s="7"/>
      <c r="JY202" s="7"/>
      <c r="JZ202" s="7"/>
      <c r="KA202" s="7"/>
      <c r="KB202" s="7"/>
      <c r="KC202" s="7"/>
      <c r="KD202" s="7"/>
      <c r="KE202" s="7"/>
      <c r="KF202" s="7"/>
      <c r="KG202" s="7"/>
      <c r="KH202" s="7"/>
      <c r="KI202" s="7"/>
      <c r="KJ202" s="7"/>
      <c r="KK202" s="7"/>
      <c r="KL202" s="7"/>
      <c r="KM202" s="7"/>
      <c r="KN202" s="7"/>
      <c r="KO202" s="7"/>
      <c r="KP202" s="7"/>
      <c r="KQ202" s="7"/>
      <c r="KR202" s="7"/>
      <c r="KS202" s="7"/>
      <c r="KT202" s="7"/>
      <c r="KU202" s="7"/>
      <c r="KV202" s="7"/>
      <c r="KW202" s="7"/>
      <c r="KX202" s="7"/>
      <c r="KY202" s="7"/>
      <c r="KZ202" s="7"/>
      <c r="LA202" s="7"/>
      <c r="LB202" s="7"/>
      <c r="LC202" s="7"/>
      <c r="LD202" s="7"/>
      <c r="LE202" s="7"/>
      <c r="LF202" s="7"/>
      <c r="LG202" s="7"/>
      <c r="LH202" s="7"/>
      <c r="LI202" s="7"/>
      <c r="LJ202" s="7"/>
      <c r="LK202" s="7"/>
      <c r="LL202" s="7"/>
      <c r="LM202" s="7"/>
      <c r="LN202" s="7"/>
      <c r="LO202" s="7"/>
      <c r="LP202" s="7"/>
      <c r="LQ202" s="7"/>
      <c r="LR202" s="7"/>
      <c r="LS202" s="7"/>
      <c r="LT202" s="7"/>
      <c r="LU202" s="7"/>
      <c r="LV202" s="7"/>
      <c r="LW202" s="7"/>
      <c r="LX202" s="7"/>
      <c r="LY202" s="7"/>
      <c r="LZ202" s="7"/>
      <c r="MA202" s="7"/>
      <c r="MB202" s="7"/>
      <c r="MC202" s="7"/>
      <c r="MD202" s="7"/>
      <c r="ME202" s="7"/>
      <c r="MF202" s="7"/>
      <c r="MG202" s="7"/>
      <c r="MH202" s="7"/>
      <c r="MI202" s="7"/>
      <c r="MJ202" s="7"/>
      <c r="MK202" s="7"/>
      <c r="ML202" s="7"/>
      <c r="MM202" s="7"/>
      <c r="MN202" s="7"/>
      <c r="MO202" s="7"/>
      <c r="MP202" s="7"/>
      <c r="MQ202" s="7"/>
      <c r="MR202" s="7"/>
      <c r="MS202" s="7"/>
      <c r="MT202" s="7"/>
      <c r="MU202" s="7"/>
      <c r="MV202" s="7"/>
      <c r="MW202" s="7"/>
      <c r="MX202" s="7"/>
      <c r="MY202" s="7"/>
      <c r="MZ202" s="7"/>
      <c r="NA202" s="7"/>
      <c r="NB202" s="7"/>
      <c r="NC202" s="7"/>
      <c r="ND202" s="7"/>
      <c r="NE202" s="7"/>
      <c r="NF202" s="7"/>
      <c r="NG202" s="7"/>
      <c r="NH202" s="7"/>
      <c r="NI202" s="7"/>
      <c r="NJ202" s="7"/>
      <c r="NK202" s="7"/>
      <c r="NL202" s="7"/>
      <c r="NM202" s="7"/>
      <c r="NN202" s="7"/>
      <c r="NO202" s="7"/>
      <c r="NP202" s="7"/>
      <c r="NQ202" s="7"/>
      <c r="NR202" s="7"/>
      <c r="NS202" s="7"/>
      <c r="NT202" s="7"/>
      <c r="NU202" s="7"/>
      <c r="NV202" s="7"/>
      <c r="NW202" s="7"/>
      <c r="NX202" s="7"/>
      <c r="NY202" s="7"/>
      <c r="NZ202" s="7"/>
      <c r="OA202" s="7"/>
      <c r="OB202" s="7"/>
      <c r="OC202" s="7"/>
      <c r="OD202" s="7"/>
      <c r="OE202" s="7"/>
      <c r="OF202" s="7"/>
      <c r="OG202" s="7"/>
      <c r="OH202" s="7"/>
      <c r="OI202" s="7"/>
      <c r="OJ202" s="7"/>
      <c r="OK202" s="7"/>
      <c r="OL202" s="7"/>
      <c r="OM202" s="7"/>
      <c r="ON202" s="7"/>
      <c r="OO202" s="7"/>
      <c r="OP202" s="7"/>
      <c r="OQ202" s="7"/>
      <c r="OR202" s="7"/>
      <c r="OS202" s="7"/>
      <c r="OT202" s="7"/>
      <c r="OU202" s="7"/>
      <c r="OV202" s="7"/>
      <c r="OW202" s="7"/>
      <c r="OX202" s="7"/>
      <c r="OY202" s="7"/>
      <c r="OZ202" s="7"/>
      <c r="PA202" s="7"/>
      <c r="PB202" s="7"/>
      <c r="PC202" s="7"/>
      <c r="PD202" s="7"/>
      <c r="PE202" s="7"/>
      <c r="PF202" s="7"/>
      <c r="PG202" s="7"/>
      <c r="PH202" s="7"/>
      <c r="PI202" s="7"/>
      <c r="PJ202" s="7"/>
      <c r="PK202" s="7"/>
      <c r="PL202" s="7"/>
      <c r="PM202" s="7"/>
      <c r="PN202" s="7"/>
      <c r="PO202" s="7"/>
      <c r="PP202" s="7"/>
      <c r="PQ202" s="7"/>
      <c r="PR202" s="7"/>
      <c r="PS202" s="7"/>
      <c r="PT202" s="7"/>
      <c r="PU202" s="7"/>
      <c r="PV202" s="7"/>
      <c r="PW202" s="7"/>
      <c r="PX202" s="7"/>
      <c r="PY202" s="7"/>
      <c r="PZ202" s="7"/>
      <c r="QA202" s="7"/>
      <c r="QB202" s="7"/>
      <c r="QC202" s="7"/>
      <c r="QD202" s="7"/>
      <c r="QE202" s="7"/>
      <c r="QF202" s="7"/>
      <c r="QG202" s="7"/>
      <c r="QH202" s="7"/>
      <c r="QI202" s="7"/>
      <c r="QJ202" s="7"/>
      <c r="QK202" s="7"/>
      <c r="QL202" s="7"/>
      <c r="QM202" s="7"/>
      <c r="QN202" s="7"/>
      <c r="QO202" s="7"/>
      <c r="QP202" s="7"/>
      <c r="QQ202" s="7"/>
      <c r="QR202" s="7"/>
      <c r="QS202" s="7"/>
      <c r="QT202" s="7"/>
      <c r="QU202" s="7"/>
      <c r="QV202" s="7"/>
      <c r="QW202" s="7"/>
      <c r="QX202" s="7"/>
      <c r="QY202" s="7"/>
      <c r="QZ202" s="7"/>
      <c r="RA202" s="7"/>
      <c r="RB202" s="7"/>
      <c r="RC202" s="7"/>
      <c r="RD202" s="7"/>
      <c r="RE202" s="7"/>
      <c r="RF202" s="7"/>
      <c r="RG202" s="7"/>
      <c r="RH202" s="7"/>
      <c r="RI202" s="7"/>
      <c r="RJ202" s="7"/>
      <c r="RK202" s="7"/>
      <c r="RL202" s="7"/>
      <c r="RM202" s="7"/>
      <c r="RN202" s="7"/>
      <c r="RO202" s="7"/>
      <c r="RP202" s="7"/>
      <c r="RQ202" s="7"/>
      <c r="RR202" s="7"/>
      <c r="RS202" s="7"/>
      <c r="RT202" s="7"/>
      <c r="RU202" s="7"/>
      <c r="RV202" s="7"/>
      <c r="RW202" s="7"/>
      <c r="RX202" s="7"/>
      <c r="RY202" s="7"/>
      <c r="RZ202" s="7"/>
      <c r="SA202" s="7"/>
      <c r="SB202" s="7"/>
      <c r="SC202" s="7"/>
      <c r="SD202" s="7"/>
      <c r="SE202" s="7"/>
      <c r="SF202" s="7"/>
      <c r="SG202" s="7"/>
      <c r="SH202" s="7"/>
      <c r="SI202" s="7"/>
      <c r="SJ202" s="7"/>
      <c r="SK202" s="7"/>
      <c r="SL202" s="7"/>
      <c r="SM202" s="7"/>
      <c r="SN202" s="7"/>
      <c r="SO202" s="7"/>
      <c r="SP202" s="7"/>
      <c r="SQ202" s="7"/>
      <c r="SR202" s="7"/>
      <c r="SS202" s="7"/>
      <c r="ST202" s="7"/>
      <c r="SU202" s="7"/>
      <c r="SV202" s="7"/>
      <c r="SW202" s="7"/>
      <c r="SX202" s="7"/>
      <c r="SY202" s="7"/>
      <c r="SZ202" s="7"/>
      <c r="TA202" s="7"/>
      <c r="TB202" s="7"/>
      <c r="TC202" s="7"/>
      <c r="TD202" s="7"/>
      <c r="TE202" s="7"/>
      <c r="TF202" s="7"/>
      <c r="TG202" s="7"/>
      <c r="TH202" s="7"/>
      <c r="TI202" s="7"/>
      <c r="TJ202" s="7"/>
      <c r="TK202" s="7"/>
      <c r="TL202" s="7"/>
      <c r="TM202" s="7"/>
      <c r="TN202" s="7"/>
      <c r="TO202" s="7"/>
      <c r="TP202" s="7"/>
      <c r="TQ202" s="7"/>
      <c r="TR202" s="7"/>
      <c r="TS202" s="7"/>
      <c r="TT202" s="7"/>
      <c r="TU202" s="7"/>
      <c r="TV202" s="7"/>
      <c r="TW202" s="7"/>
      <c r="TX202" s="7"/>
      <c r="TY202" s="7"/>
      <c r="TZ202" s="7"/>
      <c r="UA202" s="7"/>
      <c r="UB202" s="7"/>
      <c r="UC202" s="7"/>
      <c r="UD202" s="7"/>
      <c r="UE202" s="7"/>
      <c r="UF202" s="7"/>
      <c r="UG202" s="7"/>
      <c r="UH202" s="7"/>
      <c r="UI202" s="7"/>
      <c r="UJ202" s="7"/>
      <c r="UK202" s="7"/>
      <c r="UL202" s="7"/>
      <c r="UM202" s="7"/>
      <c r="UN202" s="7"/>
      <c r="UO202" s="7"/>
      <c r="UP202" s="7"/>
      <c r="UQ202" s="7"/>
      <c r="UR202" s="7"/>
      <c r="US202" s="7"/>
      <c r="UT202" s="7"/>
      <c r="UU202" s="7"/>
      <c r="UV202" s="7"/>
      <c r="UW202" s="7"/>
      <c r="UX202" s="7"/>
      <c r="UY202" s="7"/>
      <c r="UZ202" s="7"/>
      <c r="VA202" s="7"/>
      <c r="VB202" s="7"/>
      <c r="VC202" s="7"/>
      <c r="VD202" s="7"/>
      <c r="VE202" s="7"/>
      <c r="VF202" s="7"/>
      <c r="VG202" s="7"/>
      <c r="VH202" s="7"/>
      <c r="VI202" s="7"/>
      <c r="VJ202" s="7"/>
      <c r="VK202" s="7"/>
      <c r="VL202" s="7"/>
      <c r="VM202" s="7"/>
      <c r="VN202" s="7"/>
      <c r="VO202" s="7"/>
      <c r="VP202" s="7"/>
      <c r="VQ202" s="7"/>
      <c r="VR202" s="7"/>
      <c r="VS202" s="7"/>
      <c r="VT202" s="7"/>
      <c r="VU202" s="7"/>
      <c r="VV202" s="7"/>
      <c r="VW202" s="7"/>
      <c r="VX202" s="7"/>
      <c r="VY202" s="7"/>
      <c r="VZ202" s="7"/>
      <c r="WA202" s="7"/>
      <c r="WB202" s="7"/>
      <c r="WC202" s="7"/>
      <c r="WD202" s="7"/>
      <c r="WE202" s="7"/>
      <c r="WF202" s="7"/>
      <c r="WG202" s="7"/>
      <c r="WH202" s="7"/>
      <c r="WI202" s="7"/>
      <c r="WJ202" s="7"/>
      <c r="WK202" s="7"/>
      <c r="WL202" s="7"/>
      <c r="WM202" s="7"/>
      <c r="WN202" s="7"/>
      <c r="WO202" s="7"/>
      <c r="WP202" s="7"/>
      <c r="WQ202" s="7"/>
      <c r="WR202" s="7"/>
      <c r="WS202" s="7"/>
      <c r="WT202" s="7"/>
      <c r="WU202" s="7"/>
      <c r="WV202" s="7"/>
      <c r="WW202" s="7"/>
      <c r="WX202" s="7"/>
      <c r="WY202" s="7"/>
      <c r="WZ202" s="7"/>
      <c r="XA202" s="7"/>
      <c r="XB202" s="7"/>
      <c r="XC202" s="7"/>
      <c r="XD202" s="7"/>
      <c r="XE202" s="7"/>
      <c r="XF202" s="7"/>
      <c r="XG202" s="7"/>
      <c r="XH202" s="7"/>
      <c r="XI202" s="7"/>
      <c r="XJ202" s="7"/>
      <c r="XK202" s="7"/>
      <c r="XL202" s="7"/>
      <c r="XM202" s="7"/>
      <c r="XN202" s="7"/>
      <c r="XO202" s="7"/>
      <c r="XP202" s="7"/>
      <c r="XQ202" s="7"/>
      <c r="XR202" s="7"/>
      <c r="XS202" s="7"/>
      <c r="XT202" s="7"/>
      <c r="XU202" s="7"/>
      <c r="XV202" s="7"/>
      <c r="XW202" s="7"/>
      <c r="XX202" s="7"/>
      <c r="XY202" s="7"/>
      <c r="XZ202" s="7"/>
      <c r="YA202" s="7"/>
      <c r="YB202" s="7"/>
      <c r="YC202" s="7"/>
      <c r="YD202" s="7"/>
      <c r="YE202" s="7"/>
      <c r="YF202" s="7"/>
      <c r="YG202" s="7"/>
      <c r="YH202" s="7"/>
      <c r="YI202" s="7"/>
      <c r="YJ202" s="7"/>
      <c r="YK202" s="7"/>
      <c r="YL202" s="7"/>
      <c r="YM202" s="7"/>
      <c r="YN202" s="7"/>
      <c r="YO202" s="7"/>
      <c r="YP202" s="7"/>
      <c r="YQ202" s="7"/>
      <c r="YR202" s="7"/>
      <c r="YS202" s="7"/>
      <c r="YT202" s="7"/>
      <c r="YU202" s="7"/>
      <c r="YV202" s="7"/>
      <c r="YW202" s="7"/>
      <c r="YX202" s="7"/>
      <c r="YY202" s="7"/>
      <c r="YZ202" s="7"/>
      <c r="ZA202" s="7"/>
      <c r="ZB202" s="7"/>
      <c r="ZC202" s="7"/>
      <c r="ZD202" s="7"/>
      <c r="ZE202" s="7"/>
      <c r="ZF202" s="7"/>
      <c r="ZG202" s="7"/>
      <c r="ZH202" s="7"/>
      <c r="ZI202" s="7"/>
      <c r="ZJ202" s="7"/>
      <c r="ZK202" s="7"/>
      <c r="ZL202" s="7"/>
      <c r="ZM202" s="7"/>
      <c r="ZN202" s="7"/>
      <c r="ZO202" s="7"/>
      <c r="ZP202" s="7"/>
      <c r="ZQ202" s="7"/>
      <c r="ZR202" s="7"/>
      <c r="ZS202" s="7"/>
      <c r="ZT202" s="7"/>
      <c r="ZU202" s="7"/>
      <c r="ZV202" s="7"/>
      <c r="ZW202" s="7"/>
      <c r="ZX202" s="7"/>
      <c r="ZY202" s="7"/>
      <c r="ZZ202" s="7"/>
      <c r="AAA202" s="7"/>
      <c r="AAB202" s="7"/>
      <c r="AAC202" s="7"/>
      <c r="AAD202" s="7"/>
      <c r="AAE202" s="7"/>
      <c r="AAF202" s="7"/>
      <c r="AAG202" s="7"/>
      <c r="AAH202" s="7"/>
      <c r="AAI202" s="7"/>
      <c r="AAJ202" s="7"/>
      <c r="AAK202" s="7"/>
      <c r="AAL202" s="7"/>
      <c r="AAM202" s="7"/>
      <c r="AAN202" s="7"/>
      <c r="AAO202" s="7"/>
      <c r="AAP202" s="7"/>
      <c r="AAQ202" s="7"/>
      <c r="AAR202" s="7"/>
      <c r="AAS202" s="7"/>
      <c r="AAT202" s="7"/>
      <c r="AAU202" s="7"/>
      <c r="AAV202" s="7"/>
      <c r="AAW202" s="7"/>
      <c r="AAX202" s="7"/>
      <c r="AAY202" s="7"/>
      <c r="AAZ202" s="7"/>
      <c r="ABA202" s="7"/>
      <c r="ABB202" s="7"/>
      <c r="ABC202" s="7"/>
      <c r="ABD202" s="7"/>
      <c r="ABE202" s="7"/>
      <c r="ABF202" s="7"/>
      <c r="ABG202" s="7"/>
      <c r="ABH202" s="7"/>
      <c r="ABI202" s="7"/>
      <c r="ABJ202" s="7"/>
      <c r="ABK202" s="7"/>
      <c r="ABL202" s="7"/>
      <c r="ABM202" s="7"/>
      <c r="ABN202" s="7"/>
      <c r="ABO202" s="7"/>
      <c r="ABP202" s="7"/>
      <c r="ABQ202" s="7"/>
      <c r="ABR202" s="7"/>
      <c r="ABS202" s="7"/>
      <c r="ABT202" s="7"/>
      <c r="ABU202" s="7"/>
      <c r="ABV202" s="7"/>
      <c r="ABW202" s="7"/>
      <c r="ABX202" s="7"/>
      <c r="ABY202" s="7"/>
      <c r="ABZ202" s="7"/>
      <c r="ACA202" s="7"/>
      <c r="ACB202" s="7"/>
      <c r="ACC202" s="7"/>
      <c r="ACD202" s="7"/>
      <c r="ACE202" s="7"/>
      <c r="ACF202" s="7"/>
      <c r="ACG202" s="7"/>
      <c r="ACH202" s="7"/>
      <c r="ACI202" s="7"/>
      <c r="ACJ202" s="7"/>
      <c r="ACK202" s="7"/>
      <c r="ACL202" s="7"/>
      <c r="ACM202" s="7"/>
      <c r="ACN202" s="7"/>
      <c r="ACO202" s="7"/>
      <c r="ACP202" s="7"/>
      <c r="ACQ202" s="7"/>
      <c r="ACR202" s="7"/>
      <c r="ACS202" s="7"/>
      <c r="ACT202" s="7"/>
      <c r="ACU202" s="7"/>
      <c r="ACV202" s="7"/>
      <c r="ACW202" s="7"/>
      <c r="ACX202" s="7"/>
      <c r="ACY202" s="7"/>
      <c r="ACZ202" s="7"/>
      <c r="ADA202" s="7"/>
      <c r="ADB202" s="7"/>
      <c r="ADC202" s="7"/>
      <c r="ADD202" s="7"/>
      <c r="ADE202" s="7"/>
      <c r="ADF202" s="7"/>
      <c r="ADG202" s="7"/>
      <c r="ADH202" s="7"/>
      <c r="ADI202" s="7"/>
      <c r="ADJ202" s="7"/>
      <c r="ADK202" s="7"/>
      <c r="ADL202" s="7"/>
      <c r="ADM202" s="7"/>
      <c r="ADN202" s="7"/>
      <c r="ADO202" s="7"/>
      <c r="ADP202" s="7"/>
      <c r="ADQ202" s="7"/>
      <c r="ADR202" s="7"/>
      <c r="ADS202" s="7"/>
      <c r="ADT202" s="7"/>
      <c r="ADU202" s="7"/>
      <c r="ADV202" s="7"/>
      <c r="ADW202" s="7"/>
      <c r="ADX202" s="7"/>
      <c r="ADY202" s="7"/>
      <c r="ADZ202" s="7"/>
      <c r="AEA202" s="7"/>
      <c r="AEB202" s="7"/>
      <c r="AEC202" s="7"/>
      <c r="AED202" s="7"/>
      <c r="AEE202" s="7"/>
      <c r="AEF202" s="7"/>
      <c r="AEG202" s="7"/>
      <c r="AEH202" s="7"/>
      <c r="AEI202" s="7"/>
      <c r="AEJ202" s="7"/>
      <c r="AEK202" s="7"/>
      <c r="AEL202" s="7"/>
      <c r="AEM202" s="7"/>
      <c r="AEN202" s="7"/>
      <c r="AEO202" s="7"/>
      <c r="AEP202" s="7"/>
      <c r="AEQ202" s="7"/>
      <c r="AER202" s="7"/>
      <c r="AES202" s="7"/>
      <c r="AET202" s="7"/>
      <c r="AEU202" s="7"/>
      <c r="AEV202" s="7"/>
      <c r="AEW202" s="7"/>
      <c r="AEX202" s="7"/>
      <c r="AEY202" s="7"/>
      <c r="AEZ202" s="7"/>
      <c r="AFA202" s="7"/>
      <c r="AFB202" s="7"/>
      <c r="AFC202" s="7"/>
      <c r="AFD202" s="7"/>
      <c r="AFE202" s="7"/>
      <c r="AFF202" s="7"/>
      <c r="AFG202" s="7"/>
      <c r="AFH202" s="7"/>
      <c r="AFI202" s="7"/>
      <c r="AFJ202" s="7"/>
      <c r="AFK202" s="7"/>
      <c r="AFL202" s="7"/>
      <c r="AFM202" s="7"/>
      <c r="AFN202" s="7"/>
      <c r="AFO202" s="7"/>
      <c r="AFP202" s="7"/>
      <c r="AFQ202" s="7"/>
      <c r="AFR202" s="7"/>
      <c r="AFS202" s="7"/>
      <c r="AFT202" s="7"/>
      <c r="AFU202" s="7"/>
      <c r="AFV202" s="7"/>
      <c r="AFW202" s="7"/>
      <c r="AFX202" s="7"/>
      <c r="AFY202" s="7"/>
      <c r="AFZ202" s="7"/>
      <c r="AGA202" s="7"/>
      <c r="AGB202" s="7"/>
      <c r="AGC202" s="7"/>
      <c r="AGD202" s="7"/>
      <c r="AGE202" s="7"/>
      <c r="AGF202" s="7"/>
      <c r="AGG202" s="7"/>
      <c r="AGH202" s="7"/>
      <c r="AGI202" s="7"/>
      <c r="AGJ202" s="7"/>
      <c r="AGK202" s="7"/>
      <c r="AGL202" s="7"/>
      <c r="AGM202" s="7"/>
      <c r="AGN202" s="7"/>
      <c r="AGO202" s="7"/>
      <c r="AGP202" s="7"/>
      <c r="AGQ202" s="7"/>
      <c r="AGR202" s="7"/>
      <c r="AGS202" s="7"/>
      <c r="AGT202" s="7"/>
      <c r="AGU202" s="7"/>
      <c r="AGV202" s="7"/>
      <c r="AGW202" s="7"/>
      <c r="AGX202" s="7"/>
      <c r="AGY202" s="7"/>
      <c r="AGZ202" s="7"/>
      <c r="AHA202" s="7"/>
      <c r="AHB202" s="7"/>
      <c r="AHC202" s="7"/>
      <c r="AHD202" s="7"/>
      <c r="AHE202" s="7"/>
      <c r="AHF202" s="7"/>
      <c r="AHG202" s="7"/>
      <c r="AHH202" s="7"/>
      <c r="AHI202" s="7"/>
      <c r="AHJ202" s="7"/>
      <c r="AHK202" s="7"/>
      <c r="AHL202" s="7"/>
      <c r="AHM202" s="7"/>
      <c r="AHN202" s="7"/>
      <c r="AHO202" s="7"/>
      <c r="AHP202" s="7"/>
      <c r="AHQ202" s="7"/>
      <c r="AHR202" s="7"/>
      <c r="AHS202" s="7"/>
      <c r="AHT202" s="7"/>
      <c r="AHU202" s="7"/>
      <c r="AHV202" s="7"/>
      <c r="AHW202" s="7"/>
      <c r="AHX202" s="7"/>
      <c r="AHY202" s="7"/>
      <c r="AHZ202" s="7"/>
      <c r="AIA202" s="7"/>
      <c r="AIB202" s="7"/>
      <c r="AIC202" s="7"/>
      <c r="AID202" s="7"/>
      <c r="AIE202" s="7"/>
      <c r="AIF202" s="7"/>
      <c r="AIG202" s="7"/>
      <c r="AIH202" s="7"/>
      <c r="AII202" s="7"/>
      <c r="AIJ202" s="7"/>
      <c r="AIK202" s="7"/>
      <c r="AIL202" s="7"/>
      <c r="AIM202" s="7"/>
      <c r="AIN202" s="7"/>
      <c r="AIO202" s="7"/>
      <c r="AIP202" s="7"/>
      <c r="AIQ202" s="7"/>
      <c r="AIR202" s="7"/>
      <c r="AIS202" s="7"/>
      <c r="AIT202" s="7"/>
      <c r="AIU202" s="7"/>
      <c r="AIV202" s="7"/>
      <c r="AIW202" s="7"/>
      <c r="AIX202" s="7"/>
      <c r="AIY202" s="7"/>
      <c r="AIZ202" s="7"/>
      <c r="AJA202" s="7"/>
      <c r="AJB202" s="7"/>
      <c r="AJC202" s="7"/>
      <c r="AJD202" s="7"/>
      <c r="AJE202" s="7"/>
      <c r="AJF202" s="7"/>
      <c r="AJG202" s="7"/>
      <c r="AJH202" s="7"/>
      <c r="AJI202" s="7"/>
      <c r="AJJ202" s="7"/>
      <c r="AJK202" s="7"/>
      <c r="AJL202" s="7"/>
      <c r="AJM202" s="7"/>
      <c r="AJN202" s="7"/>
      <c r="AJO202" s="7"/>
      <c r="AJP202" s="7"/>
      <c r="AJQ202" s="7"/>
      <c r="AJR202" s="7"/>
      <c r="AJS202" s="7"/>
      <c r="AJT202" s="7"/>
      <c r="AJU202" s="7"/>
      <c r="AJV202" s="7"/>
      <c r="AJW202" s="7"/>
      <c r="AJX202" s="7"/>
      <c r="AJY202" s="7"/>
      <c r="AJZ202" s="7"/>
      <c r="AKA202" s="7"/>
      <c r="AKB202" s="7"/>
      <c r="AKC202" s="7"/>
      <c r="AKD202" s="7"/>
      <c r="AKE202" s="7"/>
      <c r="AKF202" s="7"/>
      <c r="AKG202" s="7"/>
      <c r="AKH202" s="7"/>
      <c r="AKI202" s="7"/>
      <c r="AKJ202" s="7"/>
      <c r="AKK202" s="7"/>
      <c r="AKL202" s="7"/>
      <c r="AKM202" s="7"/>
      <c r="AKN202" s="7"/>
      <c r="AKO202" s="7"/>
      <c r="AKP202" s="7"/>
      <c r="AKQ202" s="7"/>
      <c r="AKR202" s="7"/>
      <c r="AKS202" s="7"/>
      <c r="AKT202" s="7"/>
      <c r="AKU202" s="7"/>
      <c r="AKV202" s="7"/>
      <c r="AKW202" s="7"/>
      <c r="AKX202" s="7"/>
      <c r="AKY202" s="7"/>
      <c r="AKZ202" s="7"/>
      <c r="ALA202" s="7"/>
      <c r="ALB202" s="7"/>
      <c r="ALC202" s="7"/>
      <c r="ALD202" s="7"/>
      <c r="ALE202" s="7"/>
      <c r="ALF202" s="7"/>
      <c r="ALG202" s="7"/>
      <c r="ALH202" s="7"/>
      <c r="ALI202" s="7"/>
      <c r="ALJ202" s="7"/>
      <c r="ALK202" s="7"/>
      <c r="ALL202" s="7"/>
      <c r="ALM202" s="7"/>
      <c r="ALN202" s="7"/>
      <c r="ALO202" s="7"/>
      <c r="ALP202" s="7"/>
      <c r="ALQ202" s="7"/>
      <c r="ALR202" s="7"/>
      <c r="ALS202" s="7"/>
      <c r="ALT202" s="7"/>
      <c r="ALU202" s="7"/>
      <c r="ALV202" s="7"/>
      <c r="ALW202" s="7"/>
      <c r="ALX202" s="7"/>
      <c r="ALY202" s="7"/>
      <c r="ALZ202" s="7"/>
      <c r="AMA202" s="7"/>
      <c r="AMB202" s="7"/>
      <c r="AMC202" s="7"/>
      <c r="AMD202" s="7"/>
    </row>
    <row r="203" spans="1:1018" x14ac:dyDescent="0.25">
      <c r="A203" s="8" t="s">
        <v>134</v>
      </c>
      <c r="B203" s="4" t="s">
        <v>21</v>
      </c>
      <c r="C203" s="3">
        <v>0.91100000000000003</v>
      </c>
      <c r="D203" s="3">
        <v>1.165</v>
      </c>
      <c r="E203" s="4" t="s">
        <v>205</v>
      </c>
      <c r="F203" s="3">
        <f>2.064-0.028-0.05-0.25-0.15</f>
        <v>1.5860000000000001</v>
      </c>
      <c r="G203" s="21" t="s">
        <v>10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  <c r="IW203" s="7"/>
      <c r="IX203" s="7"/>
      <c r="IY203" s="7"/>
      <c r="IZ203" s="7"/>
      <c r="JA203" s="7"/>
      <c r="JB203" s="7"/>
      <c r="JC203" s="7"/>
      <c r="JD203" s="7"/>
      <c r="JE203" s="7"/>
      <c r="JF203" s="7"/>
      <c r="JG203" s="7"/>
      <c r="JH203" s="7"/>
      <c r="JI203" s="7"/>
      <c r="JJ203" s="7"/>
      <c r="JK203" s="7"/>
      <c r="JL203" s="7"/>
      <c r="JM203" s="7"/>
      <c r="JN203" s="7"/>
      <c r="JO203" s="7"/>
      <c r="JP203" s="7"/>
      <c r="JQ203" s="7"/>
      <c r="JR203" s="7"/>
      <c r="JS203" s="7"/>
      <c r="JT203" s="7"/>
      <c r="JU203" s="7"/>
      <c r="JV203" s="7"/>
      <c r="JW203" s="7"/>
      <c r="JX203" s="7"/>
      <c r="JY203" s="7"/>
      <c r="JZ203" s="7"/>
      <c r="KA203" s="7"/>
      <c r="KB203" s="7"/>
      <c r="KC203" s="7"/>
      <c r="KD203" s="7"/>
      <c r="KE203" s="7"/>
      <c r="KF203" s="7"/>
      <c r="KG203" s="7"/>
      <c r="KH203" s="7"/>
      <c r="KI203" s="7"/>
      <c r="KJ203" s="7"/>
      <c r="KK203" s="7"/>
      <c r="KL203" s="7"/>
      <c r="KM203" s="7"/>
      <c r="KN203" s="7"/>
      <c r="KO203" s="7"/>
      <c r="KP203" s="7"/>
      <c r="KQ203" s="7"/>
      <c r="KR203" s="7"/>
      <c r="KS203" s="7"/>
      <c r="KT203" s="7"/>
      <c r="KU203" s="7"/>
      <c r="KV203" s="7"/>
      <c r="KW203" s="7"/>
      <c r="KX203" s="7"/>
      <c r="KY203" s="7"/>
      <c r="KZ203" s="7"/>
      <c r="LA203" s="7"/>
      <c r="LB203" s="7"/>
      <c r="LC203" s="7"/>
      <c r="LD203" s="7"/>
      <c r="LE203" s="7"/>
      <c r="LF203" s="7"/>
      <c r="LG203" s="7"/>
      <c r="LH203" s="7"/>
      <c r="LI203" s="7"/>
      <c r="LJ203" s="7"/>
      <c r="LK203" s="7"/>
      <c r="LL203" s="7"/>
      <c r="LM203" s="7"/>
      <c r="LN203" s="7"/>
      <c r="LO203" s="7"/>
      <c r="LP203" s="7"/>
      <c r="LQ203" s="7"/>
      <c r="LR203" s="7"/>
      <c r="LS203" s="7"/>
      <c r="LT203" s="7"/>
      <c r="LU203" s="7"/>
      <c r="LV203" s="7"/>
      <c r="LW203" s="7"/>
      <c r="LX203" s="7"/>
      <c r="LY203" s="7"/>
      <c r="LZ203" s="7"/>
      <c r="MA203" s="7"/>
      <c r="MB203" s="7"/>
      <c r="MC203" s="7"/>
      <c r="MD203" s="7"/>
      <c r="ME203" s="7"/>
      <c r="MF203" s="7"/>
      <c r="MG203" s="7"/>
      <c r="MH203" s="7"/>
      <c r="MI203" s="7"/>
      <c r="MJ203" s="7"/>
      <c r="MK203" s="7"/>
      <c r="ML203" s="7"/>
      <c r="MM203" s="7"/>
      <c r="MN203" s="7"/>
      <c r="MO203" s="7"/>
      <c r="MP203" s="7"/>
      <c r="MQ203" s="7"/>
      <c r="MR203" s="7"/>
      <c r="MS203" s="7"/>
      <c r="MT203" s="7"/>
      <c r="MU203" s="7"/>
      <c r="MV203" s="7"/>
      <c r="MW203" s="7"/>
      <c r="MX203" s="7"/>
      <c r="MY203" s="7"/>
      <c r="MZ203" s="7"/>
      <c r="NA203" s="7"/>
      <c r="NB203" s="7"/>
      <c r="NC203" s="7"/>
      <c r="ND203" s="7"/>
      <c r="NE203" s="7"/>
      <c r="NF203" s="7"/>
      <c r="NG203" s="7"/>
      <c r="NH203" s="7"/>
      <c r="NI203" s="7"/>
      <c r="NJ203" s="7"/>
      <c r="NK203" s="7"/>
      <c r="NL203" s="7"/>
      <c r="NM203" s="7"/>
      <c r="NN203" s="7"/>
      <c r="NO203" s="7"/>
      <c r="NP203" s="7"/>
      <c r="NQ203" s="7"/>
      <c r="NR203" s="7"/>
      <c r="NS203" s="7"/>
      <c r="NT203" s="7"/>
      <c r="NU203" s="7"/>
      <c r="NV203" s="7"/>
      <c r="NW203" s="7"/>
      <c r="NX203" s="7"/>
      <c r="NY203" s="7"/>
      <c r="NZ203" s="7"/>
      <c r="OA203" s="7"/>
      <c r="OB203" s="7"/>
      <c r="OC203" s="7"/>
      <c r="OD203" s="7"/>
      <c r="OE203" s="7"/>
      <c r="OF203" s="7"/>
      <c r="OG203" s="7"/>
      <c r="OH203" s="7"/>
      <c r="OI203" s="7"/>
      <c r="OJ203" s="7"/>
      <c r="OK203" s="7"/>
      <c r="OL203" s="7"/>
      <c r="OM203" s="7"/>
      <c r="ON203" s="7"/>
      <c r="OO203" s="7"/>
      <c r="OP203" s="7"/>
      <c r="OQ203" s="7"/>
      <c r="OR203" s="7"/>
      <c r="OS203" s="7"/>
      <c r="OT203" s="7"/>
      <c r="OU203" s="7"/>
      <c r="OV203" s="7"/>
      <c r="OW203" s="7"/>
      <c r="OX203" s="7"/>
      <c r="OY203" s="7"/>
      <c r="OZ203" s="7"/>
      <c r="PA203" s="7"/>
      <c r="PB203" s="7"/>
      <c r="PC203" s="7"/>
      <c r="PD203" s="7"/>
      <c r="PE203" s="7"/>
      <c r="PF203" s="7"/>
      <c r="PG203" s="7"/>
      <c r="PH203" s="7"/>
      <c r="PI203" s="7"/>
      <c r="PJ203" s="7"/>
      <c r="PK203" s="7"/>
      <c r="PL203" s="7"/>
      <c r="PM203" s="7"/>
      <c r="PN203" s="7"/>
      <c r="PO203" s="7"/>
      <c r="PP203" s="7"/>
      <c r="PQ203" s="7"/>
      <c r="PR203" s="7"/>
      <c r="PS203" s="7"/>
      <c r="PT203" s="7"/>
      <c r="PU203" s="7"/>
      <c r="PV203" s="7"/>
      <c r="PW203" s="7"/>
      <c r="PX203" s="7"/>
      <c r="PY203" s="7"/>
      <c r="PZ203" s="7"/>
      <c r="QA203" s="7"/>
      <c r="QB203" s="7"/>
      <c r="QC203" s="7"/>
      <c r="QD203" s="7"/>
      <c r="QE203" s="7"/>
      <c r="QF203" s="7"/>
      <c r="QG203" s="7"/>
      <c r="QH203" s="7"/>
      <c r="QI203" s="7"/>
      <c r="QJ203" s="7"/>
      <c r="QK203" s="7"/>
      <c r="QL203" s="7"/>
      <c r="QM203" s="7"/>
      <c r="QN203" s="7"/>
      <c r="QO203" s="7"/>
      <c r="QP203" s="7"/>
      <c r="QQ203" s="7"/>
      <c r="QR203" s="7"/>
      <c r="QS203" s="7"/>
      <c r="QT203" s="7"/>
      <c r="QU203" s="7"/>
      <c r="QV203" s="7"/>
      <c r="QW203" s="7"/>
      <c r="QX203" s="7"/>
      <c r="QY203" s="7"/>
      <c r="QZ203" s="7"/>
      <c r="RA203" s="7"/>
      <c r="RB203" s="7"/>
      <c r="RC203" s="7"/>
      <c r="RD203" s="7"/>
      <c r="RE203" s="7"/>
      <c r="RF203" s="7"/>
      <c r="RG203" s="7"/>
      <c r="RH203" s="7"/>
      <c r="RI203" s="7"/>
      <c r="RJ203" s="7"/>
      <c r="RK203" s="7"/>
      <c r="RL203" s="7"/>
      <c r="RM203" s="7"/>
      <c r="RN203" s="7"/>
      <c r="RO203" s="7"/>
      <c r="RP203" s="7"/>
      <c r="RQ203" s="7"/>
      <c r="RR203" s="7"/>
      <c r="RS203" s="7"/>
      <c r="RT203" s="7"/>
      <c r="RU203" s="7"/>
      <c r="RV203" s="7"/>
      <c r="RW203" s="7"/>
      <c r="RX203" s="7"/>
      <c r="RY203" s="7"/>
      <c r="RZ203" s="7"/>
      <c r="SA203" s="7"/>
      <c r="SB203" s="7"/>
      <c r="SC203" s="7"/>
      <c r="SD203" s="7"/>
      <c r="SE203" s="7"/>
      <c r="SF203" s="7"/>
      <c r="SG203" s="7"/>
      <c r="SH203" s="7"/>
      <c r="SI203" s="7"/>
      <c r="SJ203" s="7"/>
      <c r="SK203" s="7"/>
      <c r="SL203" s="7"/>
      <c r="SM203" s="7"/>
      <c r="SN203" s="7"/>
      <c r="SO203" s="7"/>
      <c r="SP203" s="7"/>
      <c r="SQ203" s="7"/>
      <c r="SR203" s="7"/>
      <c r="SS203" s="7"/>
      <c r="ST203" s="7"/>
      <c r="SU203" s="7"/>
      <c r="SV203" s="7"/>
      <c r="SW203" s="7"/>
      <c r="SX203" s="7"/>
      <c r="SY203" s="7"/>
      <c r="SZ203" s="7"/>
      <c r="TA203" s="7"/>
      <c r="TB203" s="7"/>
      <c r="TC203" s="7"/>
      <c r="TD203" s="7"/>
      <c r="TE203" s="7"/>
      <c r="TF203" s="7"/>
      <c r="TG203" s="7"/>
      <c r="TH203" s="7"/>
      <c r="TI203" s="7"/>
      <c r="TJ203" s="7"/>
      <c r="TK203" s="7"/>
      <c r="TL203" s="7"/>
      <c r="TM203" s="7"/>
      <c r="TN203" s="7"/>
      <c r="TO203" s="7"/>
      <c r="TP203" s="7"/>
      <c r="TQ203" s="7"/>
      <c r="TR203" s="7"/>
      <c r="TS203" s="7"/>
      <c r="TT203" s="7"/>
      <c r="TU203" s="7"/>
      <c r="TV203" s="7"/>
      <c r="TW203" s="7"/>
      <c r="TX203" s="7"/>
      <c r="TY203" s="7"/>
      <c r="TZ203" s="7"/>
      <c r="UA203" s="7"/>
      <c r="UB203" s="7"/>
      <c r="UC203" s="7"/>
      <c r="UD203" s="7"/>
      <c r="UE203" s="7"/>
      <c r="UF203" s="7"/>
      <c r="UG203" s="7"/>
      <c r="UH203" s="7"/>
      <c r="UI203" s="7"/>
      <c r="UJ203" s="7"/>
      <c r="UK203" s="7"/>
      <c r="UL203" s="7"/>
      <c r="UM203" s="7"/>
      <c r="UN203" s="7"/>
      <c r="UO203" s="7"/>
      <c r="UP203" s="7"/>
      <c r="UQ203" s="7"/>
      <c r="UR203" s="7"/>
      <c r="US203" s="7"/>
      <c r="UT203" s="7"/>
      <c r="UU203" s="7"/>
      <c r="UV203" s="7"/>
      <c r="UW203" s="7"/>
      <c r="UX203" s="7"/>
      <c r="UY203" s="7"/>
      <c r="UZ203" s="7"/>
      <c r="VA203" s="7"/>
      <c r="VB203" s="7"/>
      <c r="VC203" s="7"/>
      <c r="VD203" s="7"/>
      <c r="VE203" s="7"/>
      <c r="VF203" s="7"/>
      <c r="VG203" s="7"/>
      <c r="VH203" s="7"/>
      <c r="VI203" s="7"/>
      <c r="VJ203" s="7"/>
      <c r="VK203" s="7"/>
      <c r="VL203" s="7"/>
      <c r="VM203" s="7"/>
      <c r="VN203" s="7"/>
      <c r="VO203" s="7"/>
      <c r="VP203" s="7"/>
      <c r="VQ203" s="7"/>
      <c r="VR203" s="7"/>
      <c r="VS203" s="7"/>
      <c r="VT203" s="7"/>
      <c r="VU203" s="7"/>
      <c r="VV203" s="7"/>
      <c r="VW203" s="7"/>
      <c r="VX203" s="7"/>
      <c r="VY203" s="7"/>
      <c r="VZ203" s="7"/>
      <c r="WA203" s="7"/>
      <c r="WB203" s="7"/>
      <c r="WC203" s="7"/>
      <c r="WD203" s="7"/>
      <c r="WE203" s="7"/>
      <c r="WF203" s="7"/>
      <c r="WG203" s="7"/>
      <c r="WH203" s="7"/>
      <c r="WI203" s="7"/>
      <c r="WJ203" s="7"/>
      <c r="WK203" s="7"/>
      <c r="WL203" s="7"/>
      <c r="WM203" s="7"/>
      <c r="WN203" s="7"/>
      <c r="WO203" s="7"/>
      <c r="WP203" s="7"/>
      <c r="WQ203" s="7"/>
      <c r="WR203" s="7"/>
      <c r="WS203" s="7"/>
      <c r="WT203" s="7"/>
      <c r="WU203" s="7"/>
      <c r="WV203" s="7"/>
      <c r="WW203" s="7"/>
      <c r="WX203" s="7"/>
      <c r="WY203" s="7"/>
      <c r="WZ203" s="7"/>
      <c r="XA203" s="7"/>
      <c r="XB203" s="7"/>
      <c r="XC203" s="7"/>
      <c r="XD203" s="7"/>
      <c r="XE203" s="7"/>
      <c r="XF203" s="7"/>
      <c r="XG203" s="7"/>
      <c r="XH203" s="7"/>
      <c r="XI203" s="7"/>
      <c r="XJ203" s="7"/>
      <c r="XK203" s="7"/>
      <c r="XL203" s="7"/>
      <c r="XM203" s="7"/>
      <c r="XN203" s="7"/>
      <c r="XO203" s="7"/>
      <c r="XP203" s="7"/>
      <c r="XQ203" s="7"/>
      <c r="XR203" s="7"/>
      <c r="XS203" s="7"/>
      <c r="XT203" s="7"/>
      <c r="XU203" s="7"/>
      <c r="XV203" s="7"/>
      <c r="XW203" s="7"/>
      <c r="XX203" s="7"/>
      <c r="XY203" s="7"/>
      <c r="XZ203" s="7"/>
      <c r="YA203" s="7"/>
      <c r="YB203" s="7"/>
      <c r="YC203" s="7"/>
      <c r="YD203" s="7"/>
      <c r="YE203" s="7"/>
      <c r="YF203" s="7"/>
      <c r="YG203" s="7"/>
      <c r="YH203" s="7"/>
      <c r="YI203" s="7"/>
      <c r="YJ203" s="7"/>
      <c r="YK203" s="7"/>
      <c r="YL203" s="7"/>
      <c r="YM203" s="7"/>
      <c r="YN203" s="7"/>
      <c r="YO203" s="7"/>
      <c r="YP203" s="7"/>
      <c r="YQ203" s="7"/>
      <c r="YR203" s="7"/>
      <c r="YS203" s="7"/>
      <c r="YT203" s="7"/>
      <c r="YU203" s="7"/>
      <c r="YV203" s="7"/>
      <c r="YW203" s="7"/>
      <c r="YX203" s="7"/>
      <c r="YY203" s="7"/>
      <c r="YZ203" s="7"/>
      <c r="ZA203" s="7"/>
      <c r="ZB203" s="7"/>
      <c r="ZC203" s="7"/>
      <c r="ZD203" s="7"/>
      <c r="ZE203" s="7"/>
      <c r="ZF203" s="7"/>
      <c r="ZG203" s="7"/>
      <c r="ZH203" s="7"/>
      <c r="ZI203" s="7"/>
      <c r="ZJ203" s="7"/>
      <c r="ZK203" s="7"/>
      <c r="ZL203" s="7"/>
      <c r="ZM203" s="7"/>
      <c r="ZN203" s="7"/>
      <c r="ZO203" s="7"/>
      <c r="ZP203" s="7"/>
      <c r="ZQ203" s="7"/>
      <c r="ZR203" s="7"/>
      <c r="ZS203" s="7"/>
      <c r="ZT203" s="7"/>
      <c r="ZU203" s="7"/>
      <c r="ZV203" s="7"/>
      <c r="ZW203" s="7"/>
      <c r="ZX203" s="7"/>
      <c r="ZY203" s="7"/>
      <c r="ZZ203" s="7"/>
      <c r="AAA203" s="7"/>
      <c r="AAB203" s="7"/>
      <c r="AAC203" s="7"/>
      <c r="AAD203" s="7"/>
      <c r="AAE203" s="7"/>
      <c r="AAF203" s="7"/>
      <c r="AAG203" s="7"/>
      <c r="AAH203" s="7"/>
      <c r="AAI203" s="7"/>
      <c r="AAJ203" s="7"/>
      <c r="AAK203" s="7"/>
      <c r="AAL203" s="7"/>
      <c r="AAM203" s="7"/>
      <c r="AAN203" s="7"/>
      <c r="AAO203" s="7"/>
      <c r="AAP203" s="7"/>
      <c r="AAQ203" s="7"/>
      <c r="AAR203" s="7"/>
      <c r="AAS203" s="7"/>
      <c r="AAT203" s="7"/>
      <c r="AAU203" s="7"/>
      <c r="AAV203" s="7"/>
      <c r="AAW203" s="7"/>
      <c r="AAX203" s="7"/>
      <c r="AAY203" s="7"/>
      <c r="AAZ203" s="7"/>
      <c r="ABA203" s="7"/>
      <c r="ABB203" s="7"/>
      <c r="ABC203" s="7"/>
      <c r="ABD203" s="7"/>
      <c r="ABE203" s="7"/>
      <c r="ABF203" s="7"/>
      <c r="ABG203" s="7"/>
      <c r="ABH203" s="7"/>
      <c r="ABI203" s="7"/>
      <c r="ABJ203" s="7"/>
      <c r="ABK203" s="7"/>
      <c r="ABL203" s="7"/>
      <c r="ABM203" s="7"/>
      <c r="ABN203" s="7"/>
      <c r="ABO203" s="7"/>
      <c r="ABP203" s="7"/>
      <c r="ABQ203" s="7"/>
      <c r="ABR203" s="7"/>
      <c r="ABS203" s="7"/>
      <c r="ABT203" s="7"/>
      <c r="ABU203" s="7"/>
      <c r="ABV203" s="7"/>
      <c r="ABW203" s="7"/>
      <c r="ABX203" s="7"/>
      <c r="ABY203" s="7"/>
      <c r="ABZ203" s="7"/>
      <c r="ACA203" s="7"/>
      <c r="ACB203" s="7"/>
      <c r="ACC203" s="7"/>
      <c r="ACD203" s="7"/>
      <c r="ACE203" s="7"/>
      <c r="ACF203" s="7"/>
      <c r="ACG203" s="7"/>
      <c r="ACH203" s="7"/>
      <c r="ACI203" s="7"/>
      <c r="ACJ203" s="7"/>
      <c r="ACK203" s="7"/>
      <c r="ACL203" s="7"/>
      <c r="ACM203" s="7"/>
      <c r="ACN203" s="7"/>
      <c r="ACO203" s="7"/>
      <c r="ACP203" s="7"/>
      <c r="ACQ203" s="7"/>
      <c r="ACR203" s="7"/>
      <c r="ACS203" s="7"/>
      <c r="ACT203" s="7"/>
      <c r="ACU203" s="7"/>
      <c r="ACV203" s="7"/>
      <c r="ACW203" s="7"/>
      <c r="ACX203" s="7"/>
      <c r="ACY203" s="7"/>
      <c r="ACZ203" s="7"/>
      <c r="ADA203" s="7"/>
      <c r="ADB203" s="7"/>
      <c r="ADC203" s="7"/>
      <c r="ADD203" s="7"/>
      <c r="ADE203" s="7"/>
      <c r="ADF203" s="7"/>
      <c r="ADG203" s="7"/>
      <c r="ADH203" s="7"/>
      <c r="ADI203" s="7"/>
      <c r="ADJ203" s="7"/>
      <c r="ADK203" s="7"/>
      <c r="ADL203" s="7"/>
      <c r="ADM203" s="7"/>
      <c r="ADN203" s="7"/>
      <c r="ADO203" s="7"/>
      <c r="ADP203" s="7"/>
      <c r="ADQ203" s="7"/>
      <c r="ADR203" s="7"/>
      <c r="ADS203" s="7"/>
      <c r="ADT203" s="7"/>
      <c r="ADU203" s="7"/>
      <c r="ADV203" s="7"/>
      <c r="ADW203" s="7"/>
      <c r="ADX203" s="7"/>
      <c r="ADY203" s="7"/>
      <c r="ADZ203" s="7"/>
      <c r="AEA203" s="7"/>
      <c r="AEB203" s="7"/>
      <c r="AEC203" s="7"/>
      <c r="AED203" s="7"/>
      <c r="AEE203" s="7"/>
      <c r="AEF203" s="7"/>
      <c r="AEG203" s="7"/>
      <c r="AEH203" s="7"/>
      <c r="AEI203" s="7"/>
      <c r="AEJ203" s="7"/>
      <c r="AEK203" s="7"/>
      <c r="AEL203" s="7"/>
      <c r="AEM203" s="7"/>
      <c r="AEN203" s="7"/>
      <c r="AEO203" s="7"/>
      <c r="AEP203" s="7"/>
      <c r="AEQ203" s="7"/>
      <c r="AER203" s="7"/>
      <c r="AES203" s="7"/>
      <c r="AET203" s="7"/>
      <c r="AEU203" s="7"/>
      <c r="AEV203" s="7"/>
      <c r="AEW203" s="7"/>
      <c r="AEX203" s="7"/>
      <c r="AEY203" s="7"/>
      <c r="AEZ203" s="7"/>
      <c r="AFA203" s="7"/>
      <c r="AFB203" s="7"/>
      <c r="AFC203" s="7"/>
      <c r="AFD203" s="7"/>
      <c r="AFE203" s="7"/>
      <c r="AFF203" s="7"/>
      <c r="AFG203" s="7"/>
      <c r="AFH203" s="7"/>
      <c r="AFI203" s="7"/>
      <c r="AFJ203" s="7"/>
      <c r="AFK203" s="7"/>
      <c r="AFL203" s="7"/>
      <c r="AFM203" s="7"/>
      <c r="AFN203" s="7"/>
      <c r="AFO203" s="7"/>
      <c r="AFP203" s="7"/>
      <c r="AFQ203" s="7"/>
      <c r="AFR203" s="7"/>
      <c r="AFS203" s="7"/>
      <c r="AFT203" s="7"/>
      <c r="AFU203" s="7"/>
      <c r="AFV203" s="7"/>
      <c r="AFW203" s="7"/>
      <c r="AFX203" s="7"/>
      <c r="AFY203" s="7"/>
      <c r="AFZ203" s="7"/>
      <c r="AGA203" s="7"/>
      <c r="AGB203" s="7"/>
      <c r="AGC203" s="7"/>
      <c r="AGD203" s="7"/>
      <c r="AGE203" s="7"/>
      <c r="AGF203" s="7"/>
      <c r="AGG203" s="7"/>
      <c r="AGH203" s="7"/>
      <c r="AGI203" s="7"/>
      <c r="AGJ203" s="7"/>
      <c r="AGK203" s="7"/>
      <c r="AGL203" s="7"/>
      <c r="AGM203" s="7"/>
      <c r="AGN203" s="7"/>
      <c r="AGO203" s="7"/>
      <c r="AGP203" s="7"/>
      <c r="AGQ203" s="7"/>
      <c r="AGR203" s="7"/>
      <c r="AGS203" s="7"/>
      <c r="AGT203" s="7"/>
      <c r="AGU203" s="7"/>
      <c r="AGV203" s="7"/>
      <c r="AGW203" s="7"/>
      <c r="AGX203" s="7"/>
      <c r="AGY203" s="7"/>
      <c r="AGZ203" s="7"/>
      <c r="AHA203" s="7"/>
      <c r="AHB203" s="7"/>
      <c r="AHC203" s="7"/>
      <c r="AHD203" s="7"/>
      <c r="AHE203" s="7"/>
      <c r="AHF203" s="7"/>
      <c r="AHG203" s="7"/>
      <c r="AHH203" s="7"/>
      <c r="AHI203" s="7"/>
      <c r="AHJ203" s="7"/>
      <c r="AHK203" s="7"/>
      <c r="AHL203" s="7"/>
      <c r="AHM203" s="7"/>
      <c r="AHN203" s="7"/>
      <c r="AHO203" s="7"/>
      <c r="AHP203" s="7"/>
      <c r="AHQ203" s="7"/>
      <c r="AHR203" s="7"/>
      <c r="AHS203" s="7"/>
      <c r="AHT203" s="7"/>
      <c r="AHU203" s="7"/>
      <c r="AHV203" s="7"/>
      <c r="AHW203" s="7"/>
      <c r="AHX203" s="7"/>
      <c r="AHY203" s="7"/>
      <c r="AHZ203" s="7"/>
      <c r="AIA203" s="7"/>
      <c r="AIB203" s="7"/>
      <c r="AIC203" s="7"/>
      <c r="AID203" s="7"/>
      <c r="AIE203" s="7"/>
      <c r="AIF203" s="7"/>
      <c r="AIG203" s="7"/>
      <c r="AIH203" s="7"/>
      <c r="AII203" s="7"/>
      <c r="AIJ203" s="7"/>
      <c r="AIK203" s="7"/>
      <c r="AIL203" s="7"/>
      <c r="AIM203" s="7"/>
      <c r="AIN203" s="7"/>
      <c r="AIO203" s="7"/>
      <c r="AIP203" s="7"/>
      <c r="AIQ203" s="7"/>
      <c r="AIR203" s="7"/>
      <c r="AIS203" s="7"/>
      <c r="AIT203" s="7"/>
      <c r="AIU203" s="7"/>
      <c r="AIV203" s="7"/>
      <c r="AIW203" s="7"/>
      <c r="AIX203" s="7"/>
      <c r="AIY203" s="7"/>
      <c r="AIZ203" s="7"/>
      <c r="AJA203" s="7"/>
      <c r="AJB203" s="7"/>
      <c r="AJC203" s="7"/>
      <c r="AJD203" s="7"/>
      <c r="AJE203" s="7"/>
      <c r="AJF203" s="7"/>
      <c r="AJG203" s="7"/>
      <c r="AJH203" s="7"/>
      <c r="AJI203" s="7"/>
      <c r="AJJ203" s="7"/>
      <c r="AJK203" s="7"/>
      <c r="AJL203" s="7"/>
      <c r="AJM203" s="7"/>
      <c r="AJN203" s="7"/>
      <c r="AJO203" s="7"/>
      <c r="AJP203" s="7"/>
      <c r="AJQ203" s="7"/>
      <c r="AJR203" s="7"/>
      <c r="AJS203" s="7"/>
      <c r="AJT203" s="7"/>
      <c r="AJU203" s="7"/>
      <c r="AJV203" s="7"/>
      <c r="AJW203" s="7"/>
      <c r="AJX203" s="7"/>
      <c r="AJY203" s="7"/>
      <c r="AJZ203" s="7"/>
      <c r="AKA203" s="7"/>
      <c r="AKB203" s="7"/>
      <c r="AKC203" s="7"/>
      <c r="AKD203" s="7"/>
      <c r="AKE203" s="7"/>
      <c r="AKF203" s="7"/>
      <c r="AKG203" s="7"/>
      <c r="AKH203" s="7"/>
      <c r="AKI203" s="7"/>
      <c r="AKJ203" s="7"/>
      <c r="AKK203" s="7"/>
      <c r="AKL203" s="7"/>
      <c r="AKM203" s="7"/>
      <c r="AKN203" s="7"/>
      <c r="AKO203" s="7"/>
      <c r="AKP203" s="7"/>
      <c r="AKQ203" s="7"/>
      <c r="AKR203" s="7"/>
      <c r="AKS203" s="7"/>
      <c r="AKT203" s="7"/>
      <c r="AKU203" s="7"/>
      <c r="AKV203" s="7"/>
      <c r="AKW203" s="7"/>
      <c r="AKX203" s="7"/>
      <c r="AKY203" s="7"/>
      <c r="AKZ203" s="7"/>
      <c r="ALA203" s="7"/>
      <c r="ALB203" s="7"/>
      <c r="ALC203" s="7"/>
      <c r="ALD203" s="7"/>
      <c r="ALE203" s="7"/>
      <c r="ALF203" s="7"/>
      <c r="ALG203" s="7"/>
      <c r="ALH203" s="7"/>
      <c r="ALI203" s="7"/>
      <c r="ALJ203" s="7"/>
      <c r="ALK203" s="7"/>
      <c r="ALL203" s="7"/>
      <c r="ALM203" s="7"/>
      <c r="ALN203" s="7"/>
      <c r="ALO203" s="7"/>
      <c r="ALP203" s="7"/>
      <c r="ALQ203" s="7"/>
      <c r="ALR203" s="7"/>
      <c r="ALS203" s="7"/>
      <c r="ALT203" s="7"/>
      <c r="ALU203" s="7"/>
      <c r="ALV203" s="7"/>
      <c r="ALW203" s="7"/>
      <c r="ALX203" s="7"/>
      <c r="ALY203" s="7"/>
      <c r="ALZ203" s="7"/>
      <c r="AMA203" s="7"/>
      <c r="AMB203" s="7"/>
      <c r="AMC203" s="7"/>
      <c r="AMD203" s="7"/>
    </row>
    <row r="204" spans="1:1018" x14ac:dyDescent="0.25">
      <c r="A204" s="8" t="s">
        <v>134</v>
      </c>
      <c r="B204" s="4" t="s">
        <v>21</v>
      </c>
      <c r="C204" s="3">
        <v>1.2709999999999999</v>
      </c>
      <c r="D204" s="3">
        <v>1.52</v>
      </c>
      <c r="E204" s="4" t="s">
        <v>212</v>
      </c>
      <c r="F204" s="3">
        <v>2.0489999999999999</v>
      </c>
      <c r="G204" s="21" t="s">
        <v>10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  <c r="IW204" s="7"/>
      <c r="IX204" s="7"/>
      <c r="IY204" s="7"/>
      <c r="IZ204" s="7"/>
      <c r="JA204" s="7"/>
      <c r="JB204" s="7"/>
      <c r="JC204" s="7"/>
      <c r="JD204" s="7"/>
      <c r="JE204" s="7"/>
      <c r="JF204" s="7"/>
      <c r="JG204" s="7"/>
      <c r="JH204" s="7"/>
      <c r="JI204" s="7"/>
      <c r="JJ204" s="7"/>
      <c r="JK204" s="7"/>
      <c r="JL204" s="7"/>
      <c r="JM204" s="7"/>
      <c r="JN204" s="7"/>
      <c r="JO204" s="7"/>
      <c r="JP204" s="7"/>
      <c r="JQ204" s="7"/>
      <c r="JR204" s="7"/>
      <c r="JS204" s="7"/>
      <c r="JT204" s="7"/>
      <c r="JU204" s="7"/>
      <c r="JV204" s="7"/>
      <c r="JW204" s="7"/>
      <c r="JX204" s="7"/>
      <c r="JY204" s="7"/>
      <c r="JZ204" s="7"/>
      <c r="KA204" s="7"/>
      <c r="KB204" s="7"/>
      <c r="KC204" s="7"/>
      <c r="KD204" s="7"/>
      <c r="KE204" s="7"/>
      <c r="KF204" s="7"/>
      <c r="KG204" s="7"/>
      <c r="KH204" s="7"/>
      <c r="KI204" s="7"/>
      <c r="KJ204" s="7"/>
      <c r="KK204" s="7"/>
      <c r="KL204" s="7"/>
      <c r="KM204" s="7"/>
      <c r="KN204" s="7"/>
      <c r="KO204" s="7"/>
      <c r="KP204" s="7"/>
      <c r="KQ204" s="7"/>
      <c r="KR204" s="7"/>
      <c r="KS204" s="7"/>
      <c r="KT204" s="7"/>
      <c r="KU204" s="7"/>
      <c r="KV204" s="7"/>
      <c r="KW204" s="7"/>
      <c r="KX204" s="7"/>
      <c r="KY204" s="7"/>
      <c r="KZ204" s="7"/>
      <c r="LA204" s="7"/>
      <c r="LB204" s="7"/>
      <c r="LC204" s="7"/>
      <c r="LD204" s="7"/>
      <c r="LE204" s="7"/>
      <c r="LF204" s="7"/>
      <c r="LG204" s="7"/>
      <c r="LH204" s="7"/>
      <c r="LI204" s="7"/>
      <c r="LJ204" s="7"/>
      <c r="LK204" s="7"/>
      <c r="LL204" s="7"/>
      <c r="LM204" s="7"/>
      <c r="LN204" s="7"/>
      <c r="LO204" s="7"/>
      <c r="LP204" s="7"/>
      <c r="LQ204" s="7"/>
      <c r="LR204" s="7"/>
      <c r="LS204" s="7"/>
      <c r="LT204" s="7"/>
      <c r="LU204" s="7"/>
      <c r="LV204" s="7"/>
      <c r="LW204" s="7"/>
      <c r="LX204" s="7"/>
      <c r="LY204" s="7"/>
      <c r="LZ204" s="7"/>
      <c r="MA204" s="7"/>
      <c r="MB204" s="7"/>
      <c r="MC204" s="7"/>
      <c r="MD204" s="7"/>
      <c r="ME204" s="7"/>
      <c r="MF204" s="7"/>
      <c r="MG204" s="7"/>
      <c r="MH204" s="7"/>
      <c r="MI204" s="7"/>
      <c r="MJ204" s="7"/>
      <c r="MK204" s="7"/>
      <c r="ML204" s="7"/>
      <c r="MM204" s="7"/>
      <c r="MN204" s="7"/>
      <c r="MO204" s="7"/>
      <c r="MP204" s="7"/>
      <c r="MQ204" s="7"/>
      <c r="MR204" s="7"/>
      <c r="MS204" s="7"/>
      <c r="MT204" s="7"/>
      <c r="MU204" s="7"/>
      <c r="MV204" s="7"/>
      <c r="MW204" s="7"/>
      <c r="MX204" s="7"/>
      <c r="MY204" s="7"/>
      <c r="MZ204" s="7"/>
      <c r="NA204" s="7"/>
      <c r="NB204" s="7"/>
      <c r="NC204" s="7"/>
      <c r="ND204" s="7"/>
      <c r="NE204" s="7"/>
      <c r="NF204" s="7"/>
      <c r="NG204" s="7"/>
      <c r="NH204" s="7"/>
      <c r="NI204" s="7"/>
      <c r="NJ204" s="7"/>
      <c r="NK204" s="7"/>
      <c r="NL204" s="7"/>
      <c r="NM204" s="7"/>
      <c r="NN204" s="7"/>
      <c r="NO204" s="7"/>
      <c r="NP204" s="7"/>
      <c r="NQ204" s="7"/>
      <c r="NR204" s="7"/>
      <c r="NS204" s="7"/>
      <c r="NT204" s="7"/>
      <c r="NU204" s="7"/>
      <c r="NV204" s="7"/>
      <c r="NW204" s="7"/>
      <c r="NX204" s="7"/>
      <c r="NY204" s="7"/>
      <c r="NZ204" s="7"/>
      <c r="OA204" s="7"/>
      <c r="OB204" s="7"/>
      <c r="OC204" s="7"/>
      <c r="OD204" s="7"/>
      <c r="OE204" s="7"/>
      <c r="OF204" s="7"/>
      <c r="OG204" s="7"/>
      <c r="OH204" s="7"/>
      <c r="OI204" s="7"/>
      <c r="OJ204" s="7"/>
      <c r="OK204" s="7"/>
      <c r="OL204" s="7"/>
      <c r="OM204" s="7"/>
      <c r="ON204" s="7"/>
      <c r="OO204" s="7"/>
      <c r="OP204" s="7"/>
      <c r="OQ204" s="7"/>
      <c r="OR204" s="7"/>
      <c r="OS204" s="7"/>
      <c r="OT204" s="7"/>
      <c r="OU204" s="7"/>
      <c r="OV204" s="7"/>
      <c r="OW204" s="7"/>
      <c r="OX204" s="7"/>
      <c r="OY204" s="7"/>
      <c r="OZ204" s="7"/>
      <c r="PA204" s="7"/>
      <c r="PB204" s="7"/>
      <c r="PC204" s="7"/>
      <c r="PD204" s="7"/>
      <c r="PE204" s="7"/>
      <c r="PF204" s="7"/>
      <c r="PG204" s="7"/>
      <c r="PH204" s="7"/>
      <c r="PI204" s="7"/>
      <c r="PJ204" s="7"/>
      <c r="PK204" s="7"/>
      <c r="PL204" s="7"/>
      <c r="PM204" s="7"/>
      <c r="PN204" s="7"/>
      <c r="PO204" s="7"/>
      <c r="PP204" s="7"/>
      <c r="PQ204" s="7"/>
      <c r="PR204" s="7"/>
      <c r="PS204" s="7"/>
      <c r="PT204" s="7"/>
      <c r="PU204" s="7"/>
      <c r="PV204" s="7"/>
      <c r="PW204" s="7"/>
      <c r="PX204" s="7"/>
      <c r="PY204" s="7"/>
      <c r="PZ204" s="7"/>
      <c r="QA204" s="7"/>
      <c r="QB204" s="7"/>
      <c r="QC204" s="7"/>
      <c r="QD204" s="7"/>
      <c r="QE204" s="7"/>
      <c r="QF204" s="7"/>
      <c r="QG204" s="7"/>
      <c r="QH204" s="7"/>
      <c r="QI204" s="7"/>
      <c r="QJ204" s="7"/>
      <c r="QK204" s="7"/>
      <c r="QL204" s="7"/>
      <c r="QM204" s="7"/>
      <c r="QN204" s="7"/>
      <c r="QO204" s="7"/>
      <c r="QP204" s="7"/>
      <c r="QQ204" s="7"/>
      <c r="QR204" s="7"/>
      <c r="QS204" s="7"/>
      <c r="QT204" s="7"/>
      <c r="QU204" s="7"/>
      <c r="QV204" s="7"/>
      <c r="QW204" s="7"/>
      <c r="QX204" s="7"/>
      <c r="QY204" s="7"/>
      <c r="QZ204" s="7"/>
      <c r="RA204" s="7"/>
      <c r="RB204" s="7"/>
      <c r="RC204" s="7"/>
      <c r="RD204" s="7"/>
      <c r="RE204" s="7"/>
      <c r="RF204" s="7"/>
      <c r="RG204" s="7"/>
      <c r="RH204" s="7"/>
      <c r="RI204" s="7"/>
      <c r="RJ204" s="7"/>
      <c r="RK204" s="7"/>
      <c r="RL204" s="7"/>
      <c r="RM204" s="7"/>
      <c r="RN204" s="7"/>
      <c r="RO204" s="7"/>
      <c r="RP204" s="7"/>
      <c r="RQ204" s="7"/>
      <c r="RR204" s="7"/>
      <c r="RS204" s="7"/>
      <c r="RT204" s="7"/>
      <c r="RU204" s="7"/>
      <c r="RV204" s="7"/>
      <c r="RW204" s="7"/>
      <c r="RX204" s="7"/>
      <c r="RY204" s="7"/>
      <c r="RZ204" s="7"/>
      <c r="SA204" s="7"/>
      <c r="SB204" s="7"/>
      <c r="SC204" s="7"/>
      <c r="SD204" s="7"/>
      <c r="SE204" s="7"/>
      <c r="SF204" s="7"/>
      <c r="SG204" s="7"/>
      <c r="SH204" s="7"/>
      <c r="SI204" s="7"/>
      <c r="SJ204" s="7"/>
      <c r="SK204" s="7"/>
      <c r="SL204" s="7"/>
      <c r="SM204" s="7"/>
      <c r="SN204" s="7"/>
      <c r="SO204" s="7"/>
      <c r="SP204" s="7"/>
      <c r="SQ204" s="7"/>
      <c r="SR204" s="7"/>
      <c r="SS204" s="7"/>
      <c r="ST204" s="7"/>
      <c r="SU204" s="7"/>
      <c r="SV204" s="7"/>
      <c r="SW204" s="7"/>
      <c r="SX204" s="7"/>
      <c r="SY204" s="7"/>
      <c r="SZ204" s="7"/>
      <c r="TA204" s="7"/>
      <c r="TB204" s="7"/>
      <c r="TC204" s="7"/>
      <c r="TD204" s="7"/>
      <c r="TE204" s="7"/>
      <c r="TF204" s="7"/>
      <c r="TG204" s="7"/>
      <c r="TH204" s="7"/>
      <c r="TI204" s="7"/>
      <c r="TJ204" s="7"/>
      <c r="TK204" s="7"/>
      <c r="TL204" s="7"/>
      <c r="TM204" s="7"/>
      <c r="TN204" s="7"/>
      <c r="TO204" s="7"/>
      <c r="TP204" s="7"/>
      <c r="TQ204" s="7"/>
      <c r="TR204" s="7"/>
      <c r="TS204" s="7"/>
      <c r="TT204" s="7"/>
      <c r="TU204" s="7"/>
      <c r="TV204" s="7"/>
      <c r="TW204" s="7"/>
      <c r="TX204" s="7"/>
      <c r="TY204" s="7"/>
      <c r="TZ204" s="7"/>
      <c r="UA204" s="7"/>
      <c r="UB204" s="7"/>
      <c r="UC204" s="7"/>
      <c r="UD204" s="7"/>
      <c r="UE204" s="7"/>
      <c r="UF204" s="7"/>
      <c r="UG204" s="7"/>
      <c r="UH204" s="7"/>
      <c r="UI204" s="7"/>
      <c r="UJ204" s="7"/>
      <c r="UK204" s="7"/>
      <c r="UL204" s="7"/>
      <c r="UM204" s="7"/>
      <c r="UN204" s="7"/>
      <c r="UO204" s="7"/>
      <c r="UP204" s="7"/>
      <c r="UQ204" s="7"/>
      <c r="UR204" s="7"/>
      <c r="US204" s="7"/>
      <c r="UT204" s="7"/>
      <c r="UU204" s="7"/>
      <c r="UV204" s="7"/>
      <c r="UW204" s="7"/>
      <c r="UX204" s="7"/>
      <c r="UY204" s="7"/>
      <c r="UZ204" s="7"/>
      <c r="VA204" s="7"/>
      <c r="VB204" s="7"/>
      <c r="VC204" s="7"/>
      <c r="VD204" s="7"/>
      <c r="VE204" s="7"/>
      <c r="VF204" s="7"/>
      <c r="VG204" s="7"/>
      <c r="VH204" s="7"/>
      <c r="VI204" s="7"/>
      <c r="VJ204" s="7"/>
      <c r="VK204" s="7"/>
      <c r="VL204" s="7"/>
      <c r="VM204" s="7"/>
      <c r="VN204" s="7"/>
      <c r="VO204" s="7"/>
      <c r="VP204" s="7"/>
      <c r="VQ204" s="7"/>
      <c r="VR204" s="7"/>
      <c r="VS204" s="7"/>
      <c r="VT204" s="7"/>
      <c r="VU204" s="7"/>
      <c r="VV204" s="7"/>
      <c r="VW204" s="7"/>
      <c r="VX204" s="7"/>
      <c r="VY204" s="7"/>
      <c r="VZ204" s="7"/>
      <c r="WA204" s="7"/>
      <c r="WB204" s="7"/>
      <c r="WC204" s="7"/>
      <c r="WD204" s="7"/>
      <c r="WE204" s="7"/>
      <c r="WF204" s="7"/>
      <c r="WG204" s="7"/>
      <c r="WH204" s="7"/>
      <c r="WI204" s="7"/>
      <c r="WJ204" s="7"/>
      <c r="WK204" s="7"/>
      <c r="WL204" s="7"/>
      <c r="WM204" s="7"/>
      <c r="WN204" s="7"/>
      <c r="WO204" s="7"/>
      <c r="WP204" s="7"/>
      <c r="WQ204" s="7"/>
      <c r="WR204" s="7"/>
      <c r="WS204" s="7"/>
      <c r="WT204" s="7"/>
      <c r="WU204" s="7"/>
      <c r="WV204" s="7"/>
      <c r="WW204" s="7"/>
      <c r="WX204" s="7"/>
      <c r="WY204" s="7"/>
      <c r="WZ204" s="7"/>
      <c r="XA204" s="7"/>
      <c r="XB204" s="7"/>
      <c r="XC204" s="7"/>
      <c r="XD204" s="7"/>
      <c r="XE204" s="7"/>
      <c r="XF204" s="7"/>
      <c r="XG204" s="7"/>
      <c r="XH204" s="7"/>
      <c r="XI204" s="7"/>
      <c r="XJ204" s="7"/>
      <c r="XK204" s="7"/>
      <c r="XL204" s="7"/>
      <c r="XM204" s="7"/>
      <c r="XN204" s="7"/>
      <c r="XO204" s="7"/>
      <c r="XP204" s="7"/>
      <c r="XQ204" s="7"/>
      <c r="XR204" s="7"/>
      <c r="XS204" s="7"/>
      <c r="XT204" s="7"/>
      <c r="XU204" s="7"/>
      <c r="XV204" s="7"/>
      <c r="XW204" s="7"/>
      <c r="XX204" s="7"/>
      <c r="XY204" s="7"/>
      <c r="XZ204" s="7"/>
      <c r="YA204" s="7"/>
      <c r="YB204" s="7"/>
      <c r="YC204" s="7"/>
      <c r="YD204" s="7"/>
      <c r="YE204" s="7"/>
      <c r="YF204" s="7"/>
      <c r="YG204" s="7"/>
      <c r="YH204" s="7"/>
      <c r="YI204" s="7"/>
      <c r="YJ204" s="7"/>
      <c r="YK204" s="7"/>
      <c r="YL204" s="7"/>
      <c r="YM204" s="7"/>
      <c r="YN204" s="7"/>
      <c r="YO204" s="7"/>
      <c r="YP204" s="7"/>
      <c r="YQ204" s="7"/>
      <c r="YR204" s="7"/>
      <c r="YS204" s="7"/>
      <c r="YT204" s="7"/>
      <c r="YU204" s="7"/>
      <c r="YV204" s="7"/>
      <c r="YW204" s="7"/>
      <c r="YX204" s="7"/>
      <c r="YY204" s="7"/>
      <c r="YZ204" s="7"/>
      <c r="ZA204" s="7"/>
      <c r="ZB204" s="7"/>
      <c r="ZC204" s="7"/>
      <c r="ZD204" s="7"/>
      <c r="ZE204" s="7"/>
      <c r="ZF204" s="7"/>
      <c r="ZG204" s="7"/>
      <c r="ZH204" s="7"/>
      <c r="ZI204" s="7"/>
      <c r="ZJ204" s="7"/>
      <c r="ZK204" s="7"/>
      <c r="ZL204" s="7"/>
      <c r="ZM204" s="7"/>
      <c r="ZN204" s="7"/>
      <c r="ZO204" s="7"/>
      <c r="ZP204" s="7"/>
      <c r="ZQ204" s="7"/>
      <c r="ZR204" s="7"/>
      <c r="ZS204" s="7"/>
      <c r="ZT204" s="7"/>
      <c r="ZU204" s="7"/>
      <c r="ZV204" s="7"/>
      <c r="ZW204" s="7"/>
      <c r="ZX204" s="7"/>
      <c r="ZY204" s="7"/>
      <c r="ZZ204" s="7"/>
      <c r="AAA204" s="7"/>
      <c r="AAB204" s="7"/>
      <c r="AAC204" s="7"/>
      <c r="AAD204" s="7"/>
      <c r="AAE204" s="7"/>
      <c r="AAF204" s="7"/>
      <c r="AAG204" s="7"/>
      <c r="AAH204" s="7"/>
      <c r="AAI204" s="7"/>
      <c r="AAJ204" s="7"/>
      <c r="AAK204" s="7"/>
      <c r="AAL204" s="7"/>
      <c r="AAM204" s="7"/>
      <c r="AAN204" s="7"/>
      <c r="AAO204" s="7"/>
      <c r="AAP204" s="7"/>
      <c r="AAQ204" s="7"/>
      <c r="AAR204" s="7"/>
      <c r="AAS204" s="7"/>
      <c r="AAT204" s="7"/>
      <c r="AAU204" s="7"/>
      <c r="AAV204" s="7"/>
      <c r="AAW204" s="7"/>
      <c r="AAX204" s="7"/>
      <c r="AAY204" s="7"/>
      <c r="AAZ204" s="7"/>
      <c r="ABA204" s="7"/>
      <c r="ABB204" s="7"/>
      <c r="ABC204" s="7"/>
      <c r="ABD204" s="7"/>
      <c r="ABE204" s="7"/>
      <c r="ABF204" s="7"/>
      <c r="ABG204" s="7"/>
      <c r="ABH204" s="7"/>
      <c r="ABI204" s="7"/>
      <c r="ABJ204" s="7"/>
      <c r="ABK204" s="7"/>
      <c r="ABL204" s="7"/>
      <c r="ABM204" s="7"/>
      <c r="ABN204" s="7"/>
      <c r="ABO204" s="7"/>
      <c r="ABP204" s="7"/>
      <c r="ABQ204" s="7"/>
      <c r="ABR204" s="7"/>
      <c r="ABS204" s="7"/>
      <c r="ABT204" s="7"/>
      <c r="ABU204" s="7"/>
      <c r="ABV204" s="7"/>
      <c r="ABW204" s="7"/>
      <c r="ABX204" s="7"/>
      <c r="ABY204" s="7"/>
      <c r="ABZ204" s="7"/>
      <c r="ACA204" s="7"/>
      <c r="ACB204" s="7"/>
      <c r="ACC204" s="7"/>
      <c r="ACD204" s="7"/>
      <c r="ACE204" s="7"/>
      <c r="ACF204" s="7"/>
      <c r="ACG204" s="7"/>
      <c r="ACH204" s="7"/>
      <c r="ACI204" s="7"/>
      <c r="ACJ204" s="7"/>
      <c r="ACK204" s="7"/>
      <c r="ACL204" s="7"/>
      <c r="ACM204" s="7"/>
      <c r="ACN204" s="7"/>
      <c r="ACO204" s="7"/>
      <c r="ACP204" s="7"/>
      <c r="ACQ204" s="7"/>
      <c r="ACR204" s="7"/>
      <c r="ACS204" s="7"/>
      <c r="ACT204" s="7"/>
      <c r="ACU204" s="7"/>
      <c r="ACV204" s="7"/>
      <c r="ACW204" s="7"/>
      <c r="ACX204" s="7"/>
      <c r="ACY204" s="7"/>
      <c r="ACZ204" s="7"/>
      <c r="ADA204" s="7"/>
      <c r="ADB204" s="7"/>
      <c r="ADC204" s="7"/>
      <c r="ADD204" s="7"/>
      <c r="ADE204" s="7"/>
      <c r="ADF204" s="7"/>
      <c r="ADG204" s="7"/>
      <c r="ADH204" s="7"/>
      <c r="ADI204" s="7"/>
      <c r="ADJ204" s="7"/>
      <c r="ADK204" s="7"/>
      <c r="ADL204" s="7"/>
      <c r="ADM204" s="7"/>
      <c r="ADN204" s="7"/>
      <c r="ADO204" s="7"/>
      <c r="ADP204" s="7"/>
      <c r="ADQ204" s="7"/>
      <c r="ADR204" s="7"/>
      <c r="ADS204" s="7"/>
      <c r="ADT204" s="7"/>
      <c r="ADU204" s="7"/>
      <c r="ADV204" s="7"/>
      <c r="ADW204" s="7"/>
      <c r="ADX204" s="7"/>
      <c r="ADY204" s="7"/>
      <c r="ADZ204" s="7"/>
      <c r="AEA204" s="7"/>
      <c r="AEB204" s="7"/>
      <c r="AEC204" s="7"/>
      <c r="AED204" s="7"/>
      <c r="AEE204" s="7"/>
      <c r="AEF204" s="7"/>
      <c r="AEG204" s="7"/>
      <c r="AEH204" s="7"/>
      <c r="AEI204" s="7"/>
      <c r="AEJ204" s="7"/>
      <c r="AEK204" s="7"/>
      <c r="AEL204" s="7"/>
      <c r="AEM204" s="7"/>
      <c r="AEN204" s="7"/>
      <c r="AEO204" s="7"/>
      <c r="AEP204" s="7"/>
      <c r="AEQ204" s="7"/>
      <c r="AER204" s="7"/>
      <c r="AES204" s="7"/>
      <c r="AET204" s="7"/>
      <c r="AEU204" s="7"/>
      <c r="AEV204" s="7"/>
      <c r="AEW204" s="7"/>
      <c r="AEX204" s="7"/>
      <c r="AEY204" s="7"/>
      <c r="AEZ204" s="7"/>
      <c r="AFA204" s="7"/>
      <c r="AFB204" s="7"/>
      <c r="AFC204" s="7"/>
      <c r="AFD204" s="7"/>
      <c r="AFE204" s="7"/>
      <c r="AFF204" s="7"/>
      <c r="AFG204" s="7"/>
      <c r="AFH204" s="7"/>
      <c r="AFI204" s="7"/>
      <c r="AFJ204" s="7"/>
      <c r="AFK204" s="7"/>
      <c r="AFL204" s="7"/>
      <c r="AFM204" s="7"/>
      <c r="AFN204" s="7"/>
      <c r="AFO204" s="7"/>
      <c r="AFP204" s="7"/>
      <c r="AFQ204" s="7"/>
      <c r="AFR204" s="7"/>
      <c r="AFS204" s="7"/>
      <c r="AFT204" s="7"/>
      <c r="AFU204" s="7"/>
      <c r="AFV204" s="7"/>
      <c r="AFW204" s="7"/>
      <c r="AFX204" s="7"/>
      <c r="AFY204" s="7"/>
      <c r="AFZ204" s="7"/>
      <c r="AGA204" s="7"/>
      <c r="AGB204" s="7"/>
      <c r="AGC204" s="7"/>
      <c r="AGD204" s="7"/>
      <c r="AGE204" s="7"/>
      <c r="AGF204" s="7"/>
      <c r="AGG204" s="7"/>
      <c r="AGH204" s="7"/>
      <c r="AGI204" s="7"/>
      <c r="AGJ204" s="7"/>
      <c r="AGK204" s="7"/>
      <c r="AGL204" s="7"/>
      <c r="AGM204" s="7"/>
      <c r="AGN204" s="7"/>
      <c r="AGO204" s="7"/>
      <c r="AGP204" s="7"/>
      <c r="AGQ204" s="7"/>
      <c r="AGR204" s="7"/>
      <c r="AGS204" s="7"/>
      <c r="AGT204" s="7"/>
      <c r="AGU204" s="7"/>
      <c r="AGV204" s="7"/>
      <c r="AGW204" s="7"/>
      <c r="AGX204" s="7"/>
      <c r="AGY204" s="7"/>
      <c r="AGZ204" s="7"/>
      <c r="AHA204" s="7"/>
      <c r="AHB204" s="7"/>
      <c r="AHC204" s="7"/>
      <c r="AHD204" s="7"/>
      <c r="AHE204" s="7"/>
      <c r="AHF204" s="7"/>
      <c r="AHG204" s="7"/>
      <c r="AHH204" s="7"/>
      <c r="AHI204" s="7"/>
      <c r="AHJ204" s="7"/>
      <c r="AHK204" s="7"/>
      <c r="AHL204" s="7"/>
      <c r="AHM204" s="7"/>
      <c r="AHN204" s="7"/>
      <c r="AHO204" s="7"/>
      <c r="AHP204" s="7"/>
      <c r="AHQ204" s="7"/>
      <c r="AHR204" s="7"/>
      <c r="AHS204" s="7"/>
      <c r="AHT204" s="7"/>
      <c r="AHU204" s="7"/>
      <c r="AHV204" s="7"/>
      <c r="AHW204" s="7"/>
      <c r="AHX204" s="7"/>
      <c r="AHY204" s="7"/>
      <c r="AHZ204" s="7"/>
      <c r="AIA204" s="7"/>
      <c r="AIB204" s="7"/>
      <c r="AIC204" s="7"/>
      <c r="AID204" s="7"/>
      <c r="AIE204" s="7"/>
      <c r="AIF204" s="7"/>
      <c r="AIG204" s="7"/>
      <c r="AIH204" s="7"/>
      <c r="AII204" s="7"/>
      <c r="AIJ204" s="7"/>
      <c r="AIK204" s="7"/>
      <c r="AIL204" s="7"/>
      <c r="AIM204" s="7"/>
      <c r="AIN204" s="7"/>
      <c r="AIO204" s="7"/>
      <c r="AIP204" s="7"/>
      <c r="AIQ204" s="7"/>
      <c r="AIR204" s="7"/>
      <c r="AIS204" s="7"/>
      <c r="AIT204" s="7"/>
      <c r="AIU204" s="7"/>
      <c r="AIV204" s="7"/>
      <c r="AIW204" s="7"/>
      <c r="AIX204" s="7"/>
      <c r="AIY204" s="7"/>
      <c r="AIZ204" s="7"/>
      <c r="AJA204" s="7"/>
      <c r="AJB204" s="7"/>
      <c r="AJC204" s="7"/>
      <c r="AJD204" s="7"/>
      <c r="AJE204" s="7"/>
      <c r="AJF204" s="7"/>
      <c r="AJG204" s="7"/>
      <c r="AJH204" s="7"/>
      <c r="AJI204" s="7"/>
      <c r="AJJ204" s="7"/>
      <c r="AJK204" s="7"/>
      <c r="AJL204" s="7"/>
      <c r="AJM204" s="7"/>
      <c r="AJN204" s="7"/>
      <c r="AJO204" s="7"/>
      <c r="AJP204" s="7"/>
      <c r="AJQ204" s="7"/>
      <c r="AJR204" s="7"/>
      <c r="AJS204" s="7"/>
      <c r="AJT204" s="7"/>
      <c r="AJU204" s="7"/>
      <c r="AJV204" s="7"/>
      <c r="AJW204" s="7"/>
      <c r="AJX204" s="7"/>
      <c r="AJY204" s="7"/>
      <c r="AJZ204" s="7"/>
      <c r="AKA204" s="7"/>
      <c r="AKB204" s="7"/>
      <c r="AKC204" s="7"/>
      <c r="AKD204" s="7"/>
      <c r="AKE204" s="7"/>
      <c r="AKF204" s="7"/>
      <c r="AKG204" s="7"/>
      <c r="AKH204" s="7"/>
      <c r="AKI204" s="7"/>
      <c r="AKJ204" s="7"/>
      <c r="AKK204" s="7"/>
      <c r="AKL204" s="7"/>
      <c r="AKM204" s="7"/>
      <c r="AKN204" s="7"/>
      <c r="AKO204" s="7"/>
      <c r="AKP204" s="7"/>
      <c r="AKQ204" s="7"/>
      <c r="AKR204" s="7"/>
      <c r="AKS204" s="7"/>
      <c r="AKT204" s="7"/>
      <c r="AKU204" s="7"/>
      <c r="AKV204" s="7"/>
      <c r="AKW204" s="7"/>
      <c r="AKX204" s="7"/>
      <c r="AKY204" s="7"/>
      <c r="AKZ204" s="7"/>
      <c r="ALA204" s="7"/>
      <c r="ALB204" s="7"/>
      <c r="ALC204" s="7"/>
      <c r="ALD204" s="7"/>
      <c r="ALE204" s="7"/>
      <c r="ALF204" s="7"/>
      <c r="ALG204" s="7"/>
      <c r="ALH204" s="7"/>
      <c r="ALI204" s="7"/>
      <c r="ALJ204" s="7"/>
      <c r="ALK204" s="7"/>
      <c r="ALL204" s="7"/>
      <c r="ALM204" s="7"/>
      <c r="ALN204" s="7"/>
      <c r="ALO204" s="7"/>
      <c r="ALP204" s="7"/>
      <c r="ALQ204" s="7"/>
      <c r="ALR204" s="7"/>
      <c r="ALS204" s="7"/>
      <c r="ALT204" s="7"/>
      <c r="ALU204" s="7"/>
      <c r="ALV204" s="7"/>
      <c r="ALW204" s="7"/>
      <c r="ALX204" s="7"/>
      <c r="ALY204" s="7"/>
      <c r="ALZ204" s="7"/>
      <c r="AMA204" s="7"/>
      <c r="AMB204" s="7"/>
      <c r="AMC204" s="7"/>
      <c r="AMD204" s="7"/>
    </row>
    <row r="205" spans="1:1018" x14ac:dyDescent="0.25">
      <c r="A205" s="8" t="s">
        <v>134</v>
      </c>
      <c r="B205" s="4" t="s">
        <v>21</v>
      </c>
      <c r="C205" s="3">
        <v>1.179</v>
      </c>
      <c r="D205" s="3">
        <v>1.43</v>
      </c>
      <c r="E205" s="4" t="s">
        <v>213</v>
      </c>
      <c r="F205" s="3">
        <v>2.056</v>
      </c>
      <c r="G205" s="21" t="s">
        <v>10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  <c r="IW205" s="7"/>
      <c r="IX205" s="7"/>
      <c r="IY205" s="7"/>
      <c r="IZ205" s="7"/>
      <c r="JA205" s="7"/>
      <c r="JB205" s="7"/>
      <c r="JC205" s="7"/>
      <c r="JD205" s="7"/>
      <c r="JE205" s="7"/>
      <c r="JF205" s="7"/>
      <c r="JG205" s="7"/>
      <c r="JH205" s="7"/>
      <c r="JI205" s="7"/>
      <c r="JJ205" s="7"/>
      <c r="JK205" s="7"/>
      <c r="JL205" s="7"/>
      <c r="JM205" s="7"/>
      <c r="JN205" s="7"/>
      <c r="JO205" s="7"/>
      <c r="JP205" s="7"/>
      <c r="JQ205" s="7"/>
      <c r="JR205" s="7"/>
      <c r="JS205" s="7"/>
      <c r="JT205" s="7"/>
      <c r="JU205" s="7"/>
      <c r="JV205" s="7"/>
      <c r="JW205" s="7"/>
      <c r="JX205" s="7"/>
      <c r="JY205" s="7"/>
      <c r="JZ205" s="7"/>
      <c r="KA205" s="7"/>
      <c r="KB205" s="7"/>
      <c r="KC205" s="7"/>
      <c r="KD205" s="7"/>
      <c r="KE205" s="7"/>
      <c r="KF205" s="7"/>
      <c r="KG205" s="7"/>
      <c r="KH205" s="7"/>
      <c r="KI205" s="7"/>
      <c r="KJ205" s="7"/>
      <c r="KK205" s="7"/>
      <c r="KL205" s="7"/>
      <c r="KM205" s="7"/>
      <c r="KN205" s="7"/>
      <c r="KO205" s="7"/>
      <c r="KP205" s="7"/>
      <c r="KQ205" s="7"/>
      <c r="KR205" s="7"/>
      <c r="KS205" s="7"/>
      <c r="KT205" s="7"/>
      <c r="KU205" s="7"/>
      <c r="KV205" s="7"/>
      <c r="KW205" s="7"/>
      <c r="KX205" s="7"/>
      <c r="KY205" s="7"/>
      <c r="KZ205" s="7"/>
      <c r="LA205" s="7"/>
      <c r="LB205" s="7"/>
      <c r="LC205" s="7"/>
      <c r="LD205" s="7"/>
      <c r="LE205" s="7"/>
      <c r="LF205" s="7"/>
      <c r="LG205" s="7"/>
      <c r="LH205" s="7"/>
      <c r="LI205" s="7"/>
      <c r="LJ205" s="7"/>
      <c r="LK205" s="7"/>
      <c r="LL205" s="7"/>
      <c r="LM205" s="7"/>
      <c r="LN205" s="7"/>
      <c r="LO205" s="7"/>
      <c r="LP205" s="7"/>
      <c r="LQ205" s="7"/>
      <c r="LR205" s="7"/>
      <c r="LS205" s="7"/>
      <c r="LT205" s="7"/>
      <c r="LU205" s="7"/>
      <c r="LV205" s="7"/>
      <c r="LW205" s="7"/>
      <c r="LX205" s="7"/>
      <c r="LY205" s="7"/>
      <c r="LZ205" s="7"/>
      <c r="MA205" s="7"/>
      <c r="MB205" s="7"/>
      <c r="MC205" s="7"/>
      <c r="MD205" s="7"/>
      <c r="ME205" s="7"/>
      <c r="MF205" s="7"/>
      <c r="MG205" s="7"/>
      <c r="MH205" s="7"/>
      <c r="MI205" s="7"/>
      <c r="MJ205" s="7"/>
      <c r="MK205" s="7"/>
      <c r="ML205" s="7"/>
      <c r="MM205" s="7"/>
      <c r="MN205" s="7"/>
      <c r="MO205" s="7"/>
      <c r="MP205" s="7"/>
      <c r="MQ205" s="7"/>
      <c r="MR205" s="7"/>
      <c r="MS205" s="7"/>
      <c r="MT205" s="7"/>
      <c r="MU205" s="7"/>
      <c r="MV205" s="7"/>
      <c r="MW205" s="7"/>
      <c r="MX205" s="7"/>
      <c r="MY205" s="7"/>
      <c r="MZ205" s="7"/>
      <c r="NA205" s="7"/>
      <c r="NB205" s="7"/>
      <c r="NC205" s="7"/>
      <c r="ND205" s="7"/>
      <c r="NE205" s="7"/>
      <c r="NF205" s="7"/>
      <c r="NG205" s="7"/>
      <c r="NH205" s="7"/>
      <c r="NI205" s="7"/>
      <c r="NJ205" s="7"/>
      <c r="NK205" s="7"/>
      <c r="NL205" s="7"/>
      <c r="NM205" s="7"/>
      <c r="NN205" s="7"/>
      <c r="NO205" s="7"/>
      <c r="NP205" s="7"/>
      <c r="NQ205" s="7"/>
      <c r="NR205" s="7"/>
      <c r="NS205" s="7"/>
      <c r="NT205" s="7"/>
      <c r="NU205" s="7"/>
      <c r="NV205" s="7"/>
      <c r="NW205" s="7"/>
      <c r="NX205" s="7"/>
      <c r="NY205" s="7"/>
      <c r="NZ205" s="7"/>
      <c r="OA205" s="7"/>
      <c r="OB205" s="7"/>
      <c r="OC205" s="7"/>
      <c r="OD205" s="7"/>
      <c r="OE205" s="7"/>
      <c r="OF205" s="7"/>
      <c r="OG205" s="7"/>
      <c r="OH205" s="7"/>
      <c r="OI205" s="7"/>
      <c r="OJ205" s="7"/>
      <c r="OK205" s="7"/>
      <c r="OL205" s="7"/>
      <c r="OM205" s="7"/>
      <c r="ON205" s="7"/>
      <c r="OO205" s="7"/>
      <c r="OP205" s="7"/>
      <c r="OQ205" s="7"/>
      <c r="OR205" s="7"/>
      <c r="OS205" s="7"/>
      <c r="OT205" s="7"/>
      <c r="OU205" s="7"/>
      <c r="OV205" s="7"/>
      <c r="OW205" s="7"/>
      <c r="OX205" s="7"/>
      <c r="OY205" s="7"/>
      <c r="OZ205" s="7"/>
      <c r="PA205" s="7"/>
      <c r="PB205" s="7"/>
      <c r="PC205" s="7"/>
      <c r="PD205" s="7"/>
      <c r="PE205" s="7"/>
      <c r="PF205" s="7"/>
      <c r="PG205" s="7"/>
      <c r="PH205" s="7"/>
      <c r="PI205" s="7"/>
      <c r="PJ205" s="7"/>
      <c r="PK205" s="7"/>
      <c r="PL205" s="7"/>
      <c r="PM205" s="7"/>
      <c r="PN205" s="7"/>
      <c r="PO205" s="7"/>
      <c r="PP205" s="7"/>
      <c r="PQ205" s="7"/>
      <c r="PR205" s="7"/>
      <c r="PS205" s="7"/>
      <c r="PT205" s="7"/>
      <c r="PU205" s="7"/>
      <c r="PV205" s="7"/>
      <c r="PW205" s="7"/>
      <c r="PX205" s="7"/>
      <c r="PY205" s="7"/>
      <c r="PZ205" s="7"/>
      <c r="QA205" s="7"/>
      <c r="QB205" s="7"/>
      <c r="QC205" s="7"/>
      <c r="QD205" s="7"/>
      <c r="QE205" s="7"/>
      <c r="QF205" s="7"/>
      <c r="QG205" s="7"/>
      <c r="QH205" s="7"/>
      <c r="QI205" s="7"/>
      <c r="QJ205" s="7"/>
      <c r="QK205" s="7"/>
      <c r="QL205" s="7"/>
      <c r="QM205" s="7"/>
      <c r="QN205" s="7"/>
      <c r="QO205" s="7"/>
      <c r="QP205" s="7"/>
      <c r="QQ205" s="7"/>
      <c r="QR205" s="7"/>
      <c r="QS205" s="7"/>
      <c r="QT205" s="7"/>
      <c r="QU205" s="7"/>
      <c r="QV205" s="7"/>
      <c r="QW205" s="7"/>
      <c r="QX205" s="7"/>
      <c r="QY205" s="7"/>
      <c r="QZ205" s="7"/>
      <c r="RA205" s="7"/>
      <c r="RB205" s="7"/>
      <c r="RC205" s="7"/>
      <c r="RD205" s="7"/>
      <c r="RE205" s="7"/>
      <c r="RF205" s="7"/>
      <c r="RG205" s="7"/>
      <c r="RH205" s="7"/>
      <c r="RI205" s="7"/>
      <c r="RJ205" s="7"/>
      <c r="RK205" s="7"/>
      <c r="RL205" s="7"/>
      <c r="RM205" s="7"/>
      <c r="RN205" s="7"/>
      <c r="RO205" s="7"/>
      <c r="RP205" s="7"/>
      <c r="RQ205" s="7"/>
      <c r="RR205" s="7"/>
      <c r="RS205" s="7"/>
      <c r="RT205" s="7"/>
      <c r="RU205" s="7"/>
      <c r="RV205" s="7"/>
      <c r="RW205" s="7"/>
      <c r="RX205" s="7"/>
      <c r="RY205" s="7"/>
      <c r="RZ205" s="7"/>
      <c r="SA205" s="7"/>
      <c r="SB205" s="7"/>
      <c r="SC205" s="7"/>
      <c r="SD205" s="7"/>
      <c r="SE205" s="7"/>
      <c r="SF205" s="7"/>
      <c r="SG205" s="7"/>
      <c r="SH205" s="7"/>
      <c r="SI205" s="7"/>
      <c r="SJ205" s="7"/>
      <c r="SK205" s="7"/>
      <c r="SL205" s="7"/>
      <c r="SM205" s="7"/>
      <c r="SN205" s="7"/>
      <c r="SO205" s="7"/>
      <c r="SP205" s="7"/>
      <c r="SQ205" s="7"/>
      <c r="SR205" s="7"/>
      <c r="SS205" s="7"/>
      <c r="ST205" s="7"/>
      <c r="SU205" s="7"/>
      <c r="SV205" s="7"/>
      <c r="SW205" s="7"/>
      <c r="SX205" s="7"/>
      <c r="SY205" s="7"/>
      <c r="SZ205" s="7"/>
      <c r="TA205" s="7"/>
      <c r="TB205" s="7"/>
      <c r="TC205" s="7"/>
      <c r="TD205" s="7"/>
      <c r="TE205" s="7"/>
      <c r="TF205" s="7"/>
      <c r="TG205" s="7"/>
      <c r="TH205" s="7"/>
      <c r="TI205" s="7"/>
      <c r="TJ205" s="7"/>
      <c r="TK205" s="7"/>
      <c r="TL205" s="7"/>
      <c r="TM205" s="7"/>
      <c r="TN205" s="7"/>
      <c r="TO205" s="7"/>
      <c r="TP205" s="7"/>
      <c r="TQ205" s="7"/>
      <c r="TR205" s="7"/>
      <c r="TS205" s="7"/>
      <c r="TT205" s="7"/>
      <c r="TU205" s="7"/>
      <c r="TV205" s="7"/>
      <c r="TW205" s="7"/>
      <c r="TX205" s="7"/>
      <c r="TY205" s="7"/>
      <c r="TZ205" s="7"/>
      <c r="UA205" s="7"/>
      <c r="UB205" s="7"/>
      <c r="UC205" s="7"/>
      <c r="UD205" s="7"/>
      <c r="UE205" s="7"/>
      <c r="UF205" s="7"/>
      <c r="UG205" s="7"/>
      <c r="UH205" s="7"/>
      <c r="UI205" s="7"/>
      <c r="UJ205" s="7"/>
      <c r="UK205" s="7"/>
      <c r="UL205" s="7"/>
      <c r="UM205" s="7"/>
      <c r="UN205" s="7"/>
      <c r="UO205" s="7"/>
      <c r="UP205" s="7"/>
      <c r="UQ205" s="7"/>
      <c r="UR205" s="7"/>
      <c r="US205" s="7"/>
      <c r="UT205" s="7"/>
      <c r="UU205" s="7"/>
      <c r="UV205" s="7"/>
      <c r="UW205" s="7"/>
      <c r="UX205" s="7"/>
      <c r="UY205" s="7"/>
      <c r="UZ205" s="7"/>
      <c r="VA205" s="7"/>
      <c r="VB205" s="7"/>
      <c r="VC205" s="7"/>
      <c r="VD205" s="7"/>
      <c r="VE205" s="7"/>
      <c r="VF205" s="7"/>
      <c r="VG205" s="7"/>
      <c r="VH205" s="7"/>
      <c r="VI205" s="7"/>
      <c r="VJ205" s="7"/>
      <c r="VK205" s="7"/>
      <c r="VL205" s="7"/>
      <c r="VM205" s="7"/>
      <c r="VN205" s="7"/>
      <c r="VO205" s="7"/>
      <c r="VP205" s="7"/>
      <c r="VQ205" s="7"/>
      <c r="VR205" s="7"/>
      <c r="VS205" s="7"/>
      <c r="VT205" s="7"/>
      <c r="VU205" s="7"/>
      <c r="VV205" s="7"/>
      <c r="VW205" s="7"/>
      <c r="VX205" s="7"/>
      <c r="VY205" s="7"/>
      <c r="VZ205" s="7"/>
      <c r="WA205" s="7"/>
      <c r="WB205" s="7"/>
      <c r="WC205" s="7"/>
      <c r="WD205" s="7"/>
      <c r="WE205" s="7"/>
      <c r="WF205" s="7"/>
      <c r="WG205" s="7"/>
      <c r="WH205" s="7"/>
      <c r="WI205" s="7"/>
      <c r="WJ205" s="7"/>
      <c r="WK205" s="7"/>
      <c r="WL205" s="7"/>
      <c r="WM205" s="7"/>
      <c r="WN205" s="7"/>
      <c r="WO205" s="7"/>
      <c r="WP205" s="7"/>
      <c r="WQ205" s="7"/>
      <c r="WR205" s="7"/>
      <c r="WS205" s="7"/>
      <c r="WT205" s="7"/>
      <c r="WU205" s="7"/>
      <c r="WV205" s="7"/>
      <c r="WW205" s="7"/>
      <c r="WX205" s="7"/>
      <c r="WY205" s="7"/>
      <c r="WZ205" s="7"/>
      <c r="XA205" s="7"/>
      <c r="XB205" s="7"/>
      <c r="XC205" s="7"/>
      <c r="XD205" s="7"/>
      <c r="XE205" s="7"/>
      <c r="XF205" s="7"/>
      <c r="XG205" s="7"/>
      <c r="XH205" s="7"/>
      <c r="XI205" s="7"/>
      <c r="XJ205" s="7"/>
      <c r="XK205" s="7"/>
      <c r="XL205" s="7"/>
      <c r="XM205" s="7"/>
      <c r="XN205" s="7"/>
      <c r="XO205" s="7"/>
      <c r="XP205" s="7"/>
      <c r="XQ205" s="7"/>
      <c r="XR205" s="7"/>
      <c r="XS205" s="7"/>
      <c r="XT205" s="7"/>
      <c r="XU205" s="7"/>
      <c r="XV205" s="7"/>
      <c r="XW205" s="7"/>
      <c r="XX205" s="7"/>
      <c r="XY205" s="7"/>
      <c r="XZ205" s="7"/>
      <c r="YA205" s="7"/>
      <c r="YB205" s="7"/>
      <c r="YC205" s="7"/>
      <c r="YD205" s="7"/>
      <c r="YE205" s="7"/>
      <c r="YF205" s="7"/>
      <c r="YG205" s="7"/>
      <c r="YH205" s="7"/>
      <c r="YI205" s="7"/>
      <c r="YJ205" s="7"/>
      <c r="YK205" s="7"/>
      <c r="YL205" s="7"/>
      <c r="YM205" s="7"/>
      <c r="YN205" s="7"/>
      <c r="YO205" s="7"/>
      <c r="YP205" s="7"/>
      <c r="YQ205" s="7"/>
      <c r="YR205" s="7"/>
      <c r="YS205" s="7"/>
      <c r="YT205" s="7"/>
      <c r="YU205" s="7"/>
      <c r="YV205" s="7"/>
      <c r="YW205" s="7"/>
      <c r="YX205" s="7"/>
      <c r="YY205" s="7"/>
      <c r="YZ205" s="7"/>
      <c r="ZA205" s="7"/>
      <c r="ZB205" s="7"/>
      <c r="ZC205" s="7"/>
      <c r="ZD205" s="7"/>
      <c r="ZE205" s="7"/>
      <c r="ZF205" s="7"/>
      <c r="ZG205" s="7"/>
      <c r="ZH205" s="7"/>
      <c r="ZI205" s="7"/>
      <c r="ZJ205" s="7"/>
      <c r="ZK205" s="7"/>
      <c r="ZL205" s="7"/>
      <c r="ZM205" s="7"/>
      <c r="ZN205" s="7"/>
      <c r="ZO205" s="7"/>
      <c r="ZP205" s="7"/>
      <c r="ZQ205" s="7"/>
      <c r="ZR205" s="7"/>
      <c r="ZS205" s="7"/>
      <c r="ZT205" s="7"/>
      <c r="ZU205" s="7"/>
      <c r="ZV205" s="7"/>
      <c r="ZW205" s="7"/>
      <c r="ZX205" s="7"/>
      <c r="ZY205" s="7"/>
      <c r="ZZ205" s="7"/>
      <c r="AAA205" s="7"/>
      <c r="AAB205" s="7"/>
      <c r="AAC205" s="7"/>
      <c r="AAD205" s="7"/>
      <c r="AAE205" s="7"/>
      <c r="AAF205" s="7"/>
      <c r="AAG205" s="7"/>
      <c r="AAH205" s="7"/>
      <c r="AAI205" s="7"/>
      <c r="AAJ205" s="7"/>
      <c r="AAK205" s="7"/>
      <c r="AAL205" s="7"/>
      <c r="AAM205" s="7"/>
      <c r="AAN205" s="7"/>
      <c r="AAO205" s="7"/>
      <c r="AAP205" s="7"/>
      <c r="AAQ205" s="7"/>
      <c r="AAR205" s="7"/>
      <c r="AAS205" s="7"/>
      <c r="AAT205" s="7"/>
      <c r="AAU205" s="7"/>
      <c r="AAV205" s="7"/>
      <c r="AAW205" s="7"/>
      <c r="AAX205" s="7"/>
      <c r="AAY205" s="7"/>
      <c r="AAZ205" s="7"/>
      <c r="ABA205" s="7"/>
      <c r="ABB205" s="7"/>
      <c r="ABC205" s="7"/>
      <c r="ABD205" s="7"/>
      <c r="ABE205" s="7"/>
      <c r="ABF205" s="7"/>
      <c r="ABG205" s="7"/>
      <c r="ABH205" s="7"/>
      <c r="ABI205" s="7"/>
      <c r="ABJ205" s="7"/>
      <c r="ABK205" s="7"/>
      <c r="ABL205" s="7"/>
      <c r="ABM205" s="7"/>
      <c r="ABN205" s="7"/>
      <c r="ABO205" s="7"/>
      <c r="ABP205" s="7"/>
      <c r="ABQ205" s="7"/>
      <c r="ABR205" s="7"/>
      <c r="ABS205" s="7"/>
      <c r="ABT205" s="7"/>
      <c r="ABU205" s="7"/>
      <c r="ABV205" s="7"/>
      <c r="ABW205" s="7"/>
      <c r="ABX205" s="7"/>
      <c r="ABY205" s="7"/>
      <c r="ABZ205" s="7"/>
      <c r="ACA205" s="7"/>
      <c r="ACB205" s="7"/>
      <c r="ACC205" s="7"/>
      <c r="ACD205" s="7"/>
      <c r="ACE205" s="7"/>
      <c r="ACF205" s="7"/>
      <c r="ACG205" s="7"/>
      <c r="ACH205" s="7"/>
      <c r="ACI205" s="7"/>
      <c r="ACJ205" s="7"/>
      <c r="ACK205" s="7"/>
      <c r="ACL205" s="7"/>
      <c r="ACM205" s="7"/>
      <c r="ACN205" s="7"/>
      <c r="ACO205" s="7"/>
      <c r="ACP205" s="7"/>
      <c r="ACQ205" s="7"/>
      <c r="ACR205" s="7"/>
      <c r="ACS205" s="7"/>
      <c r="ACT205" s="7"/>
      <c r="ACU205" s="7"/>
      <c r="ACV205" s="7"/>
      <c r="ACW205" s="7"/>
      <c r="ACX205" s="7"/>
      <c r="ACY205" s="7"/>
      <c r="ACZ205" s="7"/>
      <c r="ADA205" s="7"/>
      <c r="ADB205" s="7"/>
      <c r="ADC205" s="7"/>
      <c r="ADD205" s="7"/>
      <c r="ADE205" s="7"/>
      <c r="ADF205" s="7"/>
      <c r="ADG205" s="7"/>
      <c r="ADH205" s="7"/>
      <c r="ADI205" s="7"/>
      <c r="ADJ205" s="7"/>
      <c r="ADK205" s="7"/>
      <c r="ADL205" s="7"/>
      <c r="ADM205" s="7"/>
      <c r="ADN205" s="7"/>
      <c r="ADO205" s="7"/>
      <c r="ADP205" s="7"/>
      <c r="ADQ205" s="7"/>
      <c r="ADR205" s="7"/>
      <c r="ADS205" s="7"/>
      <c r="ADT205" s="7"/>
      <c r="ADU205" s="7"/>
      <c r="ADV205" s="7"/>
      <c r="ADW205" s="7"/>
      <c r="ADX205" s="7"/>
      <c r="ADY205" s="7"/>
      <c r="ADZ205" s="7"/>
      <c r="AEA205" s="7"/>
      <c r="AEB205" s="7"/>
      <c r="AEC205" s="7"/>
      <c r="AED205" s="7"/>
      <c r="AEE205" s="7"/>
      <c r="AEF205" s="7"/>
      <c r="AEG205" s="7"/>
      <c r="AEH205" s="7"/>
      <c r="AEI205" s="7"/>
      <c r="AEJ205" s="7"/>
      <c r="AEK205" s="7"/>
      <c r="AEL205" s="7"/>
      <c r="AEM205" s="7"/>
      <c r="AEN205" s="7"/>
      <c r="AEO205" s="7"/>
      <c r="AEP205" s="7"/>
      <c r="AEQ205" s="7"/>
      <c r="AER205" s="7"/>
      <c r="AES205" s="7"/>
      <c r="AET205" s="7"/>
      <c r="AEU205" s="7"/>
      <c r="AEV205" s="7"/>
      <c r="AEW205" s="7"/>
      <c r="AEX205" s="7"/>
      <c r="AEY205" s="7"/>
      <c r="AEZ205" s="7"/>
      <c r="AFA205" s="7"/>
      <c r="AFB205" s="7"/>
      <c r="AFC205" s="7"/>
      <c r="AFD205" s="7"/>
      <c r="AFE205" s="7"/>
      <c r="AFF205" s="7"/>
      <c r="AFG205" s="7"/>
      <c r="AFH205" s="7"/>
      <c r="AFI205" s="7"/>
      <c r="AFJ205" s="7"/>
      <c r="AFK205" s="7"/>
      <c r="AFL205" s="7"/>
      <c r="AFM205" s="7"/>
      <c r="AFN205" s="7"/>
      <c r="AFO205" s="7"/>
      <c r="AFP205" s="7"/>
      <c r="AFQ205" s="7"/>
      <c r="AFR205" s="7"/>
      <c r="AFS205" s="7"/>
      <c r="AFT205" s="7"/>
      <c r="AFU205" s="7"/>
      <c r="AFV205" s="7"/>
      <c r="AFW205" s="7"/>
      <c r="AFX205" s="7"/>
      <c r="AFY205" s="7"/>
      <c r="AFZ205" s="7"/>
      <c r="AGA205" s="7"/>
      <c r="AGB205" s="7"/>
      <c r="AGC205" s="7"/>
      <c r="AGD205" s="7"/>
      <c r="AGE205" s="7"/>
      <c r="AGF205" s="7"/>
      <c r="AGG205" s="7"/>
      <c r="AGH205" s="7"/>
      <c r="AGI205" s="7"/>
      <c r="AGJ205" s="7"/>
      <c r="AGK205" s="7"/>
      <c r="AGL205" s="7"/>
      <c r="AGM205" s="7"/>
      <c r="AGN205" s="7"/>
      <c r="AGO205" s="7"/>
      <c r="AGP205" s="7"/>
      <c r="AGQ205" s="7"/>
      <c r="AGR205" s="7"/>
      <c r="AGS205" s="7"/>
      <c r="AGT205" s="7"/>
      <c r="AGU205" s="7"/>
      <c r="AGV205" s="7"/>
      <c r="AGW205" s="7"/>
      <c r="AGX205" s="7"/>
      <c r="AGY205" s="7"/>
      <c r="AGZ205" s="7"/>
      <c r="AHA205" s="7"/>
      <c r="AHB205" s="7"/>
      <c r="AHC205" s="7"/>
      <c r="AHD205" s="7"/>
      <c r="AHE205" s="7"/>
      <c r="AHF205" s="7"/>
      <c r="AHG205" s="7"/>
      <c r="AHH205" s="7"/>
      <c r="AHI205" s="7"/>
      <c r="AHJ205" s="7"/>
      <c r="AHK205" s="7"/>
      <c r="AHL205" s="7"/>
      <c r="AHM205" s="7"/>
      <c r="AHN205" s="7"/>
      <c r="AHO205" s="7"/>
      <c r="AHP205" s="7"/>
      <c r="AHQ205" s="7"/>
      <c r="AHR205" s="7"/>
      <c r="AHS205" s="7"/>
      <c r="AHT205" s="7"/>
      <c r="AHU205" s="7"/>
      <c r="AHV205" s="7"/>
      <c r="AHW205" s="7"/>
      <c r="AHX205" s="7"/>
      <c r="AHY205" s="7"/>
      <c r="AHZ205" s="7"/>
      <c r="AIA205" s="7"/>
      <c r="AIB205" s="7"/>
      <c r="AIC205" s="7"/>
      <c r="AID205" s="7"/>
      <c r="AIE205" s="7"/>
      <c r="AIF205" s="7"/>
      <c r="AIG205" s="7"/>
      <c r="AIH205" s="7"/>
      <c r="AII205" s="7"/>
      <c r="AIJ205" s="7"/>
      <c r="AIK205" s="7"/>
      <c r="AIL205" s="7"/>
      <c r="AIM205" s="7"/>
      <c r="AIN205" s="7"/>
      <c r="AIO205" s="7"/>
      <c r="AIP205" s="7"/>
      <c r="AIQ205" s="7"/>
      <c r="AIR205" s="7"/>
      <c r="AIS205" s="7"/>
      <c r="AIT205" s="7"/>
      <c r="AIU205" s="7"/>
      <c r="AIV205" s="7"/>
      <c r="AIW205" s="7"/>
      <c r="AIX205" s="7"/>
      <c r="AIY205" s="7"/>
      <c r="AIZ205" s="7"/>
      <c r="AJA205" s="7"/>
      <c r="AJB205" s="7"/>
      <c r="AJC205" s="7"/>
      <c r="AJD205" s="7"/>
      <c r="AJE205" s="7"/>
      <c r="AJF205" s="7"/>
      <c r="AJG205" s="7"/>
      <c r="AJH205" s="7"/>
      <c r="AJI205" s="7"/>
      <c r="AJJ205" s="7"/>
      <c r="AJK205" s="7"/>
      <c r="AJL205" s="7"/>
      <c r="AJM205" s="7"/>
      <c r="AJN205" s="7"/>
      <c r="AJO205" s="7"/>
      <c r="AJP205" s="7"/>
      <c r="AJQ205" s="7"/>
      <c r="AJR205" s="7"/>
      <c r="AJS205" s="7"/>
      <c r="AJT205" s="7"/>
      <c r="AJU205" s="7"/>
      <c r="AJV205" s="7"/>
      <c r="AJW205" s="7"/>
      <c r="AJX205" s="7"/>
      <c r="AJY205" s="7"/>
      <c r="AJZ205" s="7"/>
      <c r="AKA205" s="7"/>
      <c r="AKB205" s="7"/>
      <c r="AKC205" s="7"/>
      <c r="AKD205" s="7"/>
      <c r="AKE205" s="7"/>
      <c r="AKF205" s="7"/>
      <c r="AKG205" s="7"/>
      <c r="AKH205" s="7"/>
      <c r="AKI205" s="7"/>
      <c r="AKJ205" s="7"/>
      <c r="AKK205" s="7"/>
      <c r="AKL205" s="7"/>
      <c r="AKM205" s="7"/>
      <c r="AKN205" s="7"/>
      <c r="AKO205" s="7"/>
      <c r="AKP205" s="7"/>
      <c r="AKQ205" s="7"/>
      <c r="AKR205" s="7"/>
      <c r="AKS205" s="7"/>
      <c r="AKT205" s="7"/>
      <c r="AKU205" s="7"/>
      <c r="AKV205" s="7"/>
      <c r="AKW205" s="7"/>
      <c r="AKX205" s="7"/>
      <c r="AKY205" s="7"/>
      <c r="AKZ205" s="7"/>
      <c r="ALA205" s="7"/>
      <c r="ALB205" s="7"/>
      <c r="ALC205" s="7"/>
      <c r="ALD205" s="7"/>
      <c r="ALE205" s="7"/>
      <c r="ALF205" s="7"/>
      <c r="ALG205" s="7"/>
      <c r="ALH205" s="7"/>
      <c r="ALI205" s="7"/>
      <c r="ALJ205" s="7"/>
      <c r="ALK205" s="7"/>
      <c r="ALL205" s="7"/>
      <c r="ALM205" s="7"/>
      <c r="ALN205" s="7"/>
      <c r="ALO205" s="7"/>
      <c r="ALP205" s="7"/>
      <c r="ALQ205" s="7"/>
      <c r="ALR205" s="7"/>
      <c r="ALS205" s="7"/>
      <c r="ALT205" s="7"/>
      <c r="ALU205" s="7"/>
      <c r="ALV205" s="7"/>
      <c r="ALW205" s="7"/>
      <c r="ALX205" s="7"/>
      <c r="ALY205" s="7"/>
      <c r="ALZ205" s="7"/>
      <c r="AMA205" s="7"/>
      <c r="AMB205" s="7"/>
      <c r="AMC205" s="7"/>
      <c r="AMD205" s="7"/>
    </row>
    <row r="206" spans="1:1018" x14ac:dyDescent="0.25">
      <c r="A206" s="8" t="s">
        <v>134</v>
      </c>
      <c r="B206" s="4" t="s">
        <v>21</v>
      </c>
      <c r="C206" s="3">
        <v>1.296</v>
      </c>
      <c r="D206" s="3">
        <v>1.54</v>
      </c>
      <c r="E206" s="4" t="s">
        <v>214</v>
      </c>
      <c r="F206" s="3">
        <v>2.1989999999999998</v>
      </c>
      <c r="G206" s="21" t="s">
        <v>10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  <c r="IY206" s="7"/>
      <c r="IZ206" s="7"/>
      <c r="JA206" s="7"/>
      <c r="JB206" s="7"/>
      <c r="JC206" s="7"/>
      <c r="JD206" s="7"/>
      <c r="JE206" s="7"/>
      <c r="JF206" s="7"/>
      <c r="JG206" s="7"/>
      <c r="JH206" s="7"/>
      <c r="JI206" s="7"/>
      <c r="JJ206" s="7"/>
      <c r="JK206" s="7"/>
      <c r="JL206" s="7"/>
      <c r="JM206" s="7"/>
      <c r="JN206" s="7"/>
      <c r="JO206" s="7"/>
      <c r="JP206" s="7"/>
      <c r="JQ206" s="7"/>
      <c r="JR206" s="7"/>
      <c r="JS206" s="7"/>
      <c r="JT206" s="7"/>
      <c r="JU206" s="7"/>
      <c r="JV206" s="7"/>
      <c r="JW206" s="7"/>
      <c r="JX206" s="7"/>
      <c r="JY206" s="7"/>
      <c r="JZ206" s="7"/>
      <c r="KA206" s="7"/>
      <c r="KB206" s="7"/>
      <c r="KC206" s="7"/>
      <c r="KD206" s="7"/>
      <c r="KE206" s="7"/>
      <c r="KF206" s="7"/>
      <c r="KG206" s="7"/>
      <c r="KH206" s="7"/>
      <c r="KI206" s="7"/>
      <c r="KJ206" s="7"/>
      <c r="KK206" s="7"/>
      <c r="KL206" s="7"/>
      <c r="KM206" s="7"/>
      <c r="KN206" s="7"/>
      <c r="KO206" s="7"/>
      <c r="KP206" s="7"/>
      <c r="KQ206" s="7"/>
      <c r="KR206" s="7"/>
      <c r="KS206" s="7"/>
      <c r="KT206" s="7"/>
      <c r="KU206" s="7"/>
      <c r="KV206" s="7"/>
      <c r="KW206" s="7"/>
      <c r="KX206" s="7"/>
      <c r="KY206" s="7"/>
      <c r="KZ206" s="7"/>
      <c r="LA206" s="7"/>
      <c r="LB206" s="7"/>
      <c r="LC206" s="7"/>
      <c r="LD206" s="7"/>
      <c r="LE206" s="7"/>
      <c r="LF206" s="7"/>
      <c r="LG206" s="7"/>
      <c r="LH206" s="7"/>
      <c r="LI206" s="7"/>
      <c r="LJ206" s="7"/>
      <c r="LK206" s="7"/>
      <c r="LL206" s="7"/>
      <c r="LM206" s="7"/>
      <c r="LN206" s="7"/>
      <c r="LO206" s="7"/>
      <c r="LP206" s="7"/>
      <c r="LQ206" s="7"/>
      <c r="LR206" s="7"/>
      <c r="LS206" s="7"/>
      <c r="LT206" s="7"/>
      <c r="LU206" s="7"/>
      <c r="LV206" s="7"/>
      <c r="LW206" s="7"/>
      <c r="LX206" s="7"/>
      <c r="LY206" s="7"/>
      <c r="LZ206" s="7"/>
      <c r="MA206" s="7"/>
      <c r="MB206" s="7"/>
      <c r="MC206" s="7"/>
      <c r="MD206" s="7"/>
      <c r="ME206" s="7"/>
      <c r="MF206" s="7"/>
      <c r="MG206" s="7"/>
      <c r="MH206" s="7"/>
      <c r="MI206" s="7"/>
      <c r="MJ206" s="7"/>
      <c r="MK206" s="7"/>
      <c r="ML206" s="7"/>
      <c r="MM206" s="7"/>
      <c r="MN206" s="7"/>
      <c r="MO206" s="7"/>
      <c r="MP206" s="7"/>
      <c r="MQ206" s="7"/>
      <c r="MR206" s="7"/>
      <c r="MS206" s="7"/>
      <c r="MT206" s="7"/>
      <c r="MU206" s="7"/>
      <c r="MV206" s="7"/>
      <c r="MW206" s="7"/>
      <c r="MX206" s="7"/>
      <c r="MY206" s="7"/>
      <c r="MZ206" s="7"/>
      <c r="NA206" s="7"/>
      <c r="NB206" s="7"/>
      <c r="NC206" s="7"/>
      <c r="ND206" s="7"/>
      <c r="NE206" s="7"/>
      <c r="NF206" s="7"/>
      <c r="NG206" s="7"/>
      <c r="NH206" s="7"/>
      <c r="NI206" s="7"/>
      <c r="NJ206" s="7"/>
      <c r="NK206" s="7"/>
      <c r="NL206" s="7"/>
      <c r="NM206" s="7"/>
      <c r="NN206" s="7"/>
      <c r="NO206" s="7"/>
      <c r="NP206" s="7"/>
      <c r="NQ206" s="7"/>
      <c r="NR206" s="7"/>
      <c r="NS206" s="7"/>
      <c r="NT206" s="7"/>
      <c r="NU206" s="7"/>
      <c r="NV206" s="7"/>
      <c r="NW206" s="7"/>
      <c r="NX206" s="7"/>
      <c r="NY206" s="7"/>
      <c r="NZ206" s="7"/>
      <c r="OA206" s="7"/>
      <c r="OB206" s="7"/>
      <c r="OC206" s="7"/>
      <c r="OD206" s="7"/>
      <c r="OE206" s="7"/>
      <c r="OF206" s="7"/>
      <c r="OG206" s="7"/>
      <c r="OH206" s="7"/>
      <c r="OI206" s="7"/>
      <c r="OJ206" s="7"/>
      <c r="OK206" s="7"/>
      <c r="OL206" s="7"/>
      <c r="OM206" s="7"/>
      <c r="ON206" s="7"/>
      <c r="OO206" s="7"/>
      <c r="OP206" s="7"/>
      <c r="OQ206" s="7"/>
      <c r="OR206" s="7"/>
      <c r="OS206" s="7"/>
      <c r="OT206" s="7"/>
      <c r="OU206" s="7"/>
      <c r="OV206" s="7"/>
      <c r="OW206" s="7"/>
      <c r="OX206" s="7"/>
      <c r="OY206" s="7"/>
      <c r="OZ206" s="7"/>
      <c r="PA206" s="7"/>
      <c r="PB206" s="7"/>
      <c r="PC206" s="7"/>
      <c r="PD206" s="7"/>
      <c r="PE206" s="7"/>
      <c r="PF206" s="7"/>
      <c r="PG206" s="7"/>
      <c r="PH206" s="7"/>
      <c r="PI206" s="7"/>
      <c r="PJ206" s="7"/>
      <c r="PK206" s="7"/>
      <c r="PL206" s="7"/>
      <c r="PM206" s="7"/>
      <c r="PN206" s="7"/>
      <c r="PO206" s="7"/>
      <c r="PP206" s="7"/>
      <c r="PQ206" s="7"/>
      <c r="PR206" s="7"/>
      <c r="PS206" s="7"/>
      <c r="PT206" s="7"/>
      <c r="PU206" s="7"/>
      <c r="PV206" s="7"/>
      <c r="PW206" s="7"/>
      <c r="PX206" s="7"/>
      <c r="PY206" s="7"/>
      <c r="PZ206" s="7"/>
      <c r="QA206" s="7"/>
      <c r="QB206" s="7"/>
      <c r="QC206" s="7"/>
      <c r="QD206" s="7"/>
      <c r="QE206" s="7"/>
      <c r="QF206" s="7"/>
      <c r="QG206" s="7"/>
      <c r="QH206" s="7"/>
      <c r="QI206" s="7"/>
      <c r="QJ206" s="7"/>
      <c r="QK206" s="7"/>
      <c r="QL206" s="7"/>
      <c r="QM206" s="7"/>
      <c r="QN206" s="7"/>
      <c r="QO206" s="7"/>
      <c r="QP206" s="7"/>
      <c r="QQ206" s="7"/>
      <c r="QR206" s="7"/>
      <c r="QS206" s="7"/>
      <c r="QT206" s="7"/>
      <c r="QU206" s="7"/>
      <c r="QV206" s="7"/>
      <c r="QW206" s="7"/>
      <c r="QX206" s="7"/>
      <c r="QY206" s="7"/>
      <c r="QZ206" s="7"/>
      <c r="RA206" s="7"/>
      <c r="RB206" s="7"/>
      <c r="RC206" s="7"/>
      <c r="RD206" s="7"/>
      <c r="RE206" s="7"/>
      <c r="RF206" s="7"/>
      <c r="RG206" s="7"/>
      <c r="RH206" s="7"/>
      <c r="RI206" s="7"/>
      <c r="RJ206" s="7"/>
      <c r="RK206" s="7"/>
      <c r="RL206" s="7"/>
      <c r="RM206" s="7"/>
      <c r="RN206" s="7"/>
      <c r="RO206" s="7"/>
      <c r="RP206" s="7"/>
      <c r="RQ206" s="7"/>
      <c r="RR206" s="7"/>
      <c r="RS206" s="7"/>
      <c r="RT206" s="7"/>
      <c r="RU206" s="7"/>
      <c r="RV206" s="7"/>
      <c r="RW206" s="7"/>
      <c r="RX206" s="7"/>
      <c r="RY206" s="7"/>
      <c r="RZ206" s="7"/>
      <c r="SA206" s="7"/>
      <c r="SB206" s="7"/>
      <c r="SC206" s="7"/>
      <c r="SD206" s="7"/>
      <c r="SE206" s="7"/>
      <c r="SF206" s="7"/>
      <c r="SG206" s="7"/>
      <c r="SH206" s="7"/>
      <c r="SI206" s="7"/>
      <c r="SJ206" s="7"/>
      <c r="SK206" s="7"/>
      <c r="SL206" s="7"/>
      <c r="SM206" s="7"/>
      <c r="SN206" s="7"/>
      <c r="SO206" s="7"/>
      <c r="SP206" s="7"/>
      <c r="SQ206" s="7"/>
      <c r="SR206" s="7"/>
      <c r="SS206" s="7"/>
      <c r="ST206" s="7"/>
      <c r="SU206" s="7"/>
      <c r="SV206" s="7"/>
      <c r="SW206" s="7"/>
      <c r="SX206" s="7"/>
      <c r="SY206" s="7"/>
      <c r="SZ206" s="7"/>
      <c r="TA206" s="7"/>
      <c r="TB206" s="7"/>
      <c r="TC206" s="7"/>
      <c r="TD206" s="7"/>
      <c r="TE206" s="7"/>
      <c r="TF206" s="7"/>
      <c r="TG206" s="7"/>
      <c r="TH206" s="7"/>
      <c r="TI206" s="7"/>
      <c r="TJ206" s="7"/>
      <c r="TK206" s="7"/>
      <c r="TL206" s="7"/>
      <c r="TM206" s="7"/>
      <c r="TN206" s="7"/>
      <c r="TO206" s="7"/>
      <c r="TP206" s="7"/>
      <c r="TQ206" s="7"/>
      <c r="TR206" s="7"/>
      <c r="TS206" s="7"/>
      <c r="TT206" s="7"/>
      <c r="TU206" s="7"/>
      <c r="TV206" s="7"/>
      <c r="TW206" s="7"/>
      <c r="TX206" s="7"/>
      <c r="TY206" s="7"/>
      <c r="TZ206" s="7"/>
      <c r="UA206" s="7"/>
      <c r="UB206" s="7"/>
      <c r="UC206" s="7"/>
      <c r="UD206" s="7"/>
      <c r="UE206" s="7"/>
      <c r="UF206" s="7"/>
      <c r="UG206" s="7"/>
      <c r="UH206" s="7"/>
      <c r="UI206" s="7"/>
      <c r="UJ206" s="7"/>
      <c r="UK206" s="7"/>
      <c r="UL206" s="7"/>
      <c r="UM206" s="7"/>
      <c r="UN206" s="7"/>
      <c r="UO206" s="7"/>
      <c r="UP206" s="7"/>
      <c r="UQ206" s="7"/>
      <c r="UR206" s="7"/>
      <c r="US206" s="7"/>
      <c r="UT206" s="7"/>
      <c r="UU206" s="7"/>
      <c r="UV206" s="7"/>
      <c r="UW206" s="7"/>
      <c r="UX206" s="7"/>
      <c r="UY206" s="7"/>
      <c r="UZ206" s="7"/>
      <c r="VA206" s="7"/>
      <c r="VB206" s="7"/>
      <c r="VC206" s="7"/>
      <c r="VD206" s="7"/>
      <c r="VE206" s="7"/>
      <c r="VF206" s="7"/>
      <c r="VG206" s="7"/>
      <c r="VH206" s="7"/>
      <c r="VI206" s="7"/>
      <c r="VJ206" s="7"/>
      <c r="VK206" s="7"/>
      <c r="VL206" s="7"/>
      <c r="VM206" s="7"/>
      <c r="VN206" s="7"/>
      <c r="VO206" s="7"/>
      <c r="VP206" s="7"/>
      <c r="VQ206" s="7"/>
      <c r="VR206" s="7"/>
      <c r="VS206" s="7"/>
      <c r="VT206" s="7"/>
      <c r="VU206" s="7"/>
      <c r="VV206" s="7"/>
      <c r="VW206" s="7"/>
      <c r="VX206" s="7"/>
      <c r="VY206" s="7"/>
      <c r="VZ206" s="7"/>
      <c r="WA206" s="7"/>
      <c r="WB206" s="7"/>
      <c r="WC206" s="7"/>
      <c r="WD206" s="7"/>
      <c r="WE206" s="7"/>
      <c r="WF206" s="7"/>
      <c r="WG206" s="7"/>
      <c r="WH206" s="7"/>
      <c r="WI206" s="7"/>
      <c r="WJ206" s="7"/>
      <c r="WK206" s="7"/>
      <c r="WL206" s="7"/>
      <c r="WM206" s="7"/>
      <c r="WN206" s="7"/>
      <c r="WO206" s="7"/>
      <c r="WP206" s="7"/>
      <c r="WQ206" s="7"/>
      <c r="WR206" s="7"/>
      <c r="WS206" s="7"/>
      <c r="WT206" s="7"/>
      <c r="WU206" s="7"/>
      <c r="WV206" s="7"/>
      <c r="WW206" s="7"/>
      <c r="WX206" s="7"/>
      <c r="WY206" s="7"/>
      <c r="WZ206" s="7"/>
      <c r="XA206" s="7"/>
      <c r="XB206" s="7"/>
      <c r="XC206" s="7"/>
      <c r="XD206" s="7"/>
      <c r="XE206" s="7"/>
      <c r="XF206" s="7"/>
      <c r="XG206" s="7"/>
      <c r="XH206" s="7"/>
      <c r="XI206" s="7"/>
      <c r="XJ206" s="7"/>
      <c r="XK206" s="7"/>
      <c r="XL206" s="7"/>
      <c r="XM206" s="7"/>
      <c r="XN206" s="7"/>
      <c r="XO206" s="7"/>
      <c r="XP206" s="7"/>
      <c r="XQ206" s="7"/>
      <c r="XR206" s="7"/>
      <c r="XS206" s="7"/>
      <c r="XT206" s="7"/>
      <c r="XU206" s="7"/>
      <c r="XV206" s="7"/>
      <c r="XW206" s="7"/>
      <c r="XX206" s="7"/>
      <c r="XY206" s="7"/>
      <c r="XZ206" s="7"/>
      <c r="YA206" s="7"/>
      <c r="YB206" s="7"/>
      <c r="YC206" s="7"/>
      <c r="YD206" s="7"/>
      <c r="YE206" s="7"/>
      <c r="YF206" s="7"/>
      <c r="YG206" s="7"/>
      <c r="YH206" s="7"/>
      <c r="YI206" s="7"/>
      <c r="YJ206" s="7"/>
      <c r="YK206" s="7"/>
      <c r="YL206" s="7"/>
      <c r="YM206" s="7"/>
      <c r="YN206" s="7"/>
      <c r="YO206" s="7"/>
      <c r="YP206" s="7"/>
      <c r="YQ206" s="7"/>
      <c r="YR206" s="7"/>
      <c r="YS206" s="7"/>
      <c r="YT206" s="7"/>
      <c r="YU206" s="7"/>
      <c r="YV206" s="7"/>
      <c r="YW206" s="7"/>
      <c r="YX206" s="7"/>
      <c r="YY206" s="7"/>
      <c r="YZ206" s="7"/>
      <c r="ZA206" s="7"/>
      <c r="ZB206" s="7"/>
      <c r="ZC206" s="7"/>
      <c r="ZD206" s="7"/>
      <c r="ZE206" s="7"/>
      <c r="ZF206" s="7"/>
      <c r="ZG206" s="7"/>
      <c r="ZH206" s="7"/>
      <c r="ZI206" s="7"/>
      <c r="ZJ206" s="7"/>
      <c r="ZK206" s="7"/>
      <c r="ZL206" s="7"/>
      <c r="ZM206" s="7"/>
      <c r="ZN206" s="7"/>
      <c r="ZO206" s="7"/>
      <c r="ZP206" s="7"/>
      <c r="ZQ206" s="7"/>
      <c r="ZR206" s="7"/>
      <c r="ZS206" s="7"/>
      <c r="ZT206" s="7"/>
      <c r="ZU206" s="7"/>
      <c r="ZV206" s="7"/>
      <c r="ZW206" s="7"/>
      <c r="ZX206" s="7"/>
      <c r="ZY206" s="7"/>
      <c r="ZZ206" s="7"/>
      <c r="AAA206" s="7"/>
      <c r="AAB206" s="7"/>
      <c r="AAC206" s="7"/>
      <c r="AAD206" s="7"/>
      <c r="AAE206" s="7"/>
      <c r="AAF206" s="7"/>
      <c r="AAG206" s="7"/>
      <c r="AAH206" s="7"/>
      <c r="AAI206" s="7"/>
      <c r="AAJ206" s="7"/>
      <c r="AAK206" s="7"/>
      <c r="AAL206" s="7"/>
      <c r="AAM206" s="7"/>
      <c r="AAN206" s="7"/>
      <c r="AAO206" s="7"/>
      <c r="AAP206" s="7"/>
      <c r="AAQ206" s="7"/>
      <c r="AAR206" s="7"/>
      <c r="AAS206" s="7"/>
      <c r="AAT206" s="7"/>
      <c r="AAU206" s="7"/>
      <c r="AAV206" s="7"/>
      <c r="AAW206" s="7"/>
      <c r="AAX206" s="7"/>
      <c r="AAY206" s="7"/>
      <c r="AAZ206" s="7"/>
      <c r="ABA206" s="7"/>
      <c r="ABB206" s="7"/>
      <c r="ABC206" s="7"/>
      <c r="ABD206" s="7"/>
      <c r="ABE206" s="7"/>
      <c r="ABF206" s="7"/>
      <c r="ABG206" s="7"/>
      <c r="ABH206" s="7"/>
      <c r="ABI206" s="7"/>
      <c r="ABJ206" s="7"/>
      <c r="ABK206" s="7"/>
      <c r="ABL206" s="7"/>
      <c r="ABM206" s="7"/>
      <c r="ABN206" s="7"/>
      <c r="ABO206" s="7"/>
      <c r="ABP206" s="7"/>
      <c r="ABQ206" s="7"/>
      <c r="ABR206" s="7"/>
      <c r="ABS206" s="7"/>
      <c r="ABT206" s="7"/>
      <c r="ABU206" s="7"/>
      <c r="ABV206" s="7"/>
      <c r="ABW206" s="7"/>
      <c r="ABX206" s="7"/>
      <c r="ABY206" s="7"/>
      <c r="ABZ206" s="7"/>
      <c r="ACA206" s="7"/>
      <c r="ACB206" s="7"/>
      <c r="ACC206" s="7"/>
      <c r="ACD206" s="7"/>
      <c r="ACE206" s="7"/>
      <c r="ACF206" s="7"/>
      <c r="ACG206" s="7"/>
      <c r="ACH206" s="7"/>
      <c r="ACI206" s="7"/>
      <c r="ACJ206" s="7"/>
      <c r="ACK206" s="7"/>
      <c r="ACL206" s="7"/>
      <c r="ACM206" s="7"/>
      <c r="ACN206" s="7"/>
      <c r="ACO206" s="7"/>
      <c r="ACP206" s="7"/>
      <c r="ACQ206" s="7"/>
      <c r="ACR206" s="7"/>
      <c r="ACS206" s="7"/>
      <c r="ACT206" s="7"/>
      <c r="ACU206" s="7"/>
      <c r="ACV206" s="7"/>
      <c r="ACW206" s="7"/>
      <c r="ACX206" s="7"/>
      <c r="ACY206" s="7"/>
      <c r="ACZ206" s="7"/>
      <c r="ADA206" s="7"/>
      <c r="ADB206" s="7"/>
      <c r="ADC206" s="7"/>
      <c r="ADD206" s="7"/>
      <c r="ADE206" s="7"/>
      <c r="ADF206" s="7"/>
      <c r="ADG206" s="7"/>
      <c r="ADH206" s="7"/>
      <c r="ADI206" s="7"/>
      <c r="ADJ206" s="7"/>
      <c r="ADK206" s="7"/>
      <c r="ADL206" s="7"/>
      <c r="ADM206" s="7"/>
      <c r="ADN206" s="7"/>
      <c r="ADO206" s="7"/>
      <c r="ADP206" s="7"/>
      <c r="ADQ206" s="7"/>
      <c r="ADR206" s="7"/>
      <c r="ADS206" s="7"/>
      <c r="ADT206" s="7"/>
      <c r="ADU206" s="7"/>
      <c r="ADV206" s="7"/>
      <c r="ADW206" s="7"/>
      <c r="ADX206" s="7"/>
      <c r="ADY206" s="7"/>
      <c r="ADZ206" s="7"/>
      <c r="AEA206" s="7"/>
      <c r="AEB206" s="7"/>
      <c r="AEC206" s="7"/>
      <c r="AED206" s="7"/>
      <c r="AEE206" s="7"/>
      <c r="AEF206" s="7"/>
      <c r="AEG206" s="7"/>
      <c r="AEH206" s="7"/>
      <c r="AEI206" s="7"/>
      <c r="AEJ206" s="7"/>
      <c r="AEK206" s="7"/>
      <c r="AEL206" s="7"/>
      <c r="AEM206" s="7"/>
      <c r="AEN206" s="7"/>
      <c r="AEO206" s="7"/>
      <c r="AEP206" s="7"/>
      <c r="AEQ206" s="7"/>
      <c r="AER206" s="7"/>
      <c r="AES206" s="7"/>
      <c r="AET206" s="7"/>
      <c r="AEU206" s="7"/>
      <c r="AEV206" s="7"/>
      <c r="AEW206" s="7"/>
      <c r="AEX206" s="7"/>
      <c r="AEY206" s="7"/>
      <c r="AEZ206" s="7"/>
      <c r="AFA206" s="7"/>
      <c r="AFB206" s="7"/>
      <c r="AFC206" s="7"/>
      <c r="AFD206" s="7"/>
      <c r="AFE206" s="7"/>
      <c r="AFF206" s="7"/>
      <c r="AFG206" s="7"/>
      <c r="AFH206" s="7"/>
      <c r="AFI206" s="7"/>
      <c r="AFJ206" s="7"/>
      <c r="AFK206" s="7"/>
      <c r="AFL206" s="7"/>
      <c r="AFM206" s="7"/>
      <c r="AFN206" s="7"/>
      <c r="AFO206" s="7"/>
      <c r="AFP206" s="7"/>
      <c r="AFQ206" s="7"/>
      <c r="AFR206" s="7"/>
      <c r="AFS206" s="7"/>
      <c r="AFT206" s="7"/>
      <c r="AFU206" s="7"/>
      <c r="AFV206" s="7"/>
      <c r="AFW206" s="7"/>
      <c r="AFX206" s="7"/>
      <c r="AFY206" s="7"/>
      <c r="AFZ206" s="7"/>
      <c r="AGA206" s="7"/>
      <c r="AGB206" s="7"/>
      <c r="AGC206" s="7"/>
      <c r="AGD206" s="7"/>
      <c r="AGE206" s="7"/>
      <c r="AGF206" s="7"/>
      <c r="AGG206" s="7"/>
      <c r="AGH206" s="7"/>
      <c r="AGI206" s="7"/>
      <c r="AGJ206" s="7"/>
      <c r="AGK206" s="7"/>
      <c r="AGL206" s="7"/>
      <c r="AGM206" s="7"/>
      <c r="AGN206" s="7"/>
      <c r="AGO206" s="7"/>
      <c r="AGP206" s="7"/>
      <c r="AGQ206" s="7"/>
      <c r="AGR206" s="7"/>
      <c r="AGS206" s="7"/>
      <c r="AGT206" s="7"/>
      <c r="AGU206" s="7"/>
      <c r="AGV206" s="7"/>
      <c r="AGW206" s="7"/>
      <c r="AGX206" s="7"/>
      <c r="AGY206" s="7"/>
      <c r="AGZ206" s="7"/>
      <c r="AHA206" s="7"/>
      <c r="AHB206" s="7"/>
      <c r="AHC206" s="7"/>
      <c r="AHD206" s="7"/>
      <c r="AHE206" s="7"/>
      <c r="AHF206" s="7"/>
      <c r="AHG206" s="7"/>
      <c r="AHH206" s="7"/>
      <c r="AHI206" s="7"/>
      <c r="AHJ206" s="7"/>
      <c r="AHK206" s="7"/>
      <c r="AHL206" s="7"/>
      <c r="AHM206" s="7"/>
      <c r="AHN206" s="7"/>
      <c r="AHO206" s="7"/>
      <c r="AHP206" s="7"/>
      <c r="AHQ206" s="7"/>
      <c r="AHR206" s="7"/>
      <c r="AHS206" s="7"/>
      <c r="AHT206" s="7"/>
      <c r="AHU206" s="7"/>
      <c r="AHV206" s="7"/>
      <c r="AHW206" s="7"/>
      <c r="AHX206" s="7"/>
      <c r="AHY206" s="7"/>
      <c r="AHZ206" s="7"/>
      <c r="AIA206" s="7"/>
      <c r="AIB206" s="7"/>
      <c r="AIC206" s="7"/>
      <c r="AID206" s="7"/>
      <c r="AIE206" s="7"/>
      <c r="AIF206" s="7"/>
      <c r="AIG206" s="7"/>
      <c r="AIH206" s="7"/>
      <c r="AII206" s="7"/>
      <c r="AIJ206" s="7"/>
      <c r="AIK206" s="7"/>
      <c r="AIL206" s="7"/>
      <c r="AIM206" s="7"/>
      <c r="AIN206" s="7"/>
      <c r="AIO206" s="7"/>
      <c r="AIP206" s="7"/>
      <c r="AIQ206" s="7"/>
      <c r="AIR206" s="7"/>
      <c r="AIS206" s="7"/>
      <c r="AIT206" s="7"/>
      <c r="AIU206" s="7"/>
      <c r="AIV206" s="7"/>
      <c r="AIW206" s="7"/>
      <c r="AIX206" s="7"/>
      <c r="AIY206" s="7"/>
      <c r="AIZ206" s="7"/>
      <c r="AJA206" s="7"/>
      <c r="AJB206" s="7"/>
      <c r="AJC206" s="7"/>
      <c r="AJD206" s="7"/>
      <c r="AJE206" s="7"/>
      <c r="AJF206" s="7"/>
      <c r="AJG206" s="7"/>
      <c r="AJH206" s="7"/>
      <c r="AJI206" s="7"/>
      <c r="AJJ206" s="7"/>
      <c r="AJK206" s="7"/>
      <c r="AJL206" s="7"/>
      <c r="AJM206" s="7"/>
      <c r="AJN206" s="7"/>
      <c r="AJO206" s="7"/>
      <c r="AJP206" s="7"/>
      <c r="AJQ206" s="7"/>
      <c r="AJR206" s="7"/>
      <c r="AJS206" s="7"/>
      <c r="AJT206" s="7"/>
      <c r="AJU206" s="7"/>
      <c r="AJV206" s="7"/>
      <c r="AJW206" s="7"/>
      <c r="AJX206" s="7"/>
      <c r="AJY206" s="7"/>
      <c r="AJZ206" s="7"/>
      <c r="AKA206" s="7"/>
      <c r="AKB206" s="7"/>
      <c r="AKC206" s="7"/>
      <c r="AKD206" s="7"/>
      <c r="AKE206" s="7"/>
      <c r="AKF206" s="7"/>
      <c r="AKG206" s="7"/>
      <c r="AKH206" s="7"/>
      <c r="AKI206" s="7"/>
      <c r="AKJ206" s="7"/>
      <c r="AKK206" s="7"/>
      <c r="AKL206" s="7"/>
      <c r="AKM206" s="7"/>
      <c r="AKN206" s="7"/>
      <c r="AKO206" s="7"/>
      <c r="AKP206" s="7"/>
      <c r="AKQ206" s="7"/>
      <c r="AKR206" s="7"/>
      <c r="AKS206" s="7"/>
      <c r="AKT206" s="7"/>
      <c r="AKU206" s="7"/>
      <c r="AKV206" s="7"/>
      <c r="AKW206" s="7"/>
      <c r="AKX206" s="7"/>
      <c r="AKY206" s="7"/>
      <c r="AKZ206" s="7"/>
      <c r="ALA206" s="7"/>
      <c r="ALB206" s="7"/>
      <c r="ALC206" s="7"/>
      <c r="ALD206" s="7"/>
      <c r="ALE206" s="7"/>
      <c r="ALF206" s="7"/>
      <c r="ALG206" s="7"/>
      <c r="ALH206" s="7"/>
      <c r="ALI206" s="7"/>
      <c r="ALJ206" s="7"/>
      <c r="ALK206" s="7"/>
      <c r="ALL206" s="7"/>
      <c r="ALM206" s="7"/>
      <c r="ALN206" s="7"/>
      <c r="ALO206" s="7"/>
      <c r="ALP206" s="7"/>
      <c r="ALQ206" s="7"/>
      <c r="ALR206" s="7"/>
      <c r="ALS206" s="7"/>
      <c r="ALT206" s="7"/>
      <c r="ALU206" s="7"/>
      <c r="ALV206" s="7"/>
      <c r="ALW206" s="7"/>
      <c r="ALX206" s="7"/>
      <c r="ALY206" s="7"/>
      <c r="ALZ206" s="7"/>
      <c r="AMA206" s="7"/>
      <c r="AMB206" s="7"/>
      <c r="AMC206" s="7"/>
      <c r="AMD206" s="7"/>
    </row>
    <row r="207" spans="1:1018" s="6" customFormat="1" ht="12.75" x14ac:dyDescent="0.2">
      <c r="A207" s="37" t="s">
        <v>135</v>
      </c>
      <c r="B207" s="5" t="s">
        <v>21</v>
      </c>
      <c r="C207" s="9">
        <v>0.20100000000000001</v>
      </c>
      <c r="D207" s="9">
        <v>0.26100000000000001</v>
      </c>
      <c r="E207" s="5" t="s">
        <v>191</v>
      </c>
      <c r="F207" s="9">
        <f>1.751-0.45-0.248-0.13-0.15-0.275-0.235</f>
        <v>0.2629999999999999</v>
      </c>
      <c r="G207" s="21" t="s">
        <v>10</v>
      </c>
    </row>
    <row r="208" spans="1:1018" s="6" customFormat="1" ht="12.75" x14ac:dyDescent="0.2">
      <c r="A208" s="37" t="s">
        <v>135</v>
      </c>
      <c r="B208" s="5" t="s">
        <v>21</v>
      </c>
      <c r="C208" s="3">
        <v>0.13700000000000001</v>
      </c>
      <c r="D208" s="3">
        <v>0.252</v>
      </c>
      <c r="E208" s="4" t="s">
        <v>188</v>
      </c>
      <c r="F208" s="3">
        <f>1.693-0.915-0.06-0.2-0.02-0.044-0.03-0.26</f>
        <v>0.16400000000000003</v>
      </c>
      <c r="G208" s="21" t="s">
        <v>10</v>
      </c>
    </row>
    <row r="209" spans="1:1018" s="6" customFormat="1" ht="12.75" x14ac:dyDescent="0.2">
      <c r="A209" s="37" t="s">
        <v>135</v>
      </c>
      <c r="B209" s="5" t="s">
        <v>159</v>
      </c>
      <c r="C209" s="3">
        <v>1.0920000000000001</v>
      </c>
      <c r="D209" s="3">
        <v>1.49</v>
      </c>
      <c r="E209" s="4" t="s">
        <v>189</v>
      </c>
      <c r="F209" s="3">
        <f>1.711-0.55-0.135</f>
        <v>1.026</v>
      </c>
      <c r="G209" s="21" t="s">
        <v>10</v>
      </c>
    </row>
    <row r="210" spans="1:1018" x14ac:dyDescent="0.25">
      <c r="A210" s="38" t="s">
        <v>136</v>
      </c>
      <c r="B210" s="39" t="s">
        <v>13</v>
      </c>
      <c r="C210" s="40">
        <v>0.127</v>
      </c>
      <c r="D210" s="5">
        <v>0.25700000000000001</v>
      </c>
      <c r="E210" s="3" t="s">
        <v>137</v>
      </c>
      <c r="F210" s="3">
        <f>1.113-0.362-0.318-0.322</f>
        <v>0.11099999999999999</v>
      </c>
      <c r="G210" s="21" t="s">
        <v>10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  <c r="IW210" s="7"/>
      <c r="IX210" s="7"/>
      <c r="IY210" s="7"/>
      <c r="IZ210" s="7"/>
      <c r="JA210" s="7"/>
      <c r="JB210" s="7"/>
      <c r="JC210" s="7"/>
      <c r="JD210" s="7"/>
      <c r="JE210" s="7"/>
      <c r="JF210" s="7"/>
      <c r="JG210" s="7"/>
      <c r="JH210" s="7"/>
      <c r="JI210" s="7"/>
      <c r="JJ210" s="7"/>
      <c r="JK210" s="7"/>
      <c r="JL210" s="7"/>
      <c r="JM210" s="7"/>
      <c r="JN210" s="7"/>
      <c r="JO210" s="7"/>
      <c r="JP210" s="7"/>
      <c r="JQ210" s="7"/>
      <c r="JR210" s="7"/>
      <c r="JS210" s="7"/>
      <c r="JT210" s="7"/>
      <c r="JU210" s="7"/>
      <c r="JV210" s="7"/>
      <c r="JW210" s="7"/>
      <c r="JX210" s="7"/>
      <c r="JY210" s="7"/>
      <c r="JZ210" s="7"/>
      <c r="KA210" s="7"/>
      <c r="KB210" s="7"/>
      <c r="KC210" s="7"/>
      <c r="KD210" s="7"/>
      <c r="KE210" s="7"/>
      <c r="KF210" s="7"/>
      <c r="KG210" s="7"/>
      <c r="KH210" s="7"/>
      <c r="KI210" s="7"/>
      <c r="KJ210" s="7"/>
      <c r="KK210" s="7"/>
      <c r="KL210" s="7"/>
      <c r="KM210" s="7"/>
      <c r="KN210" s="7"/>
      <c r="KO210" s="7"/>
      <c r="KP210" s="7"/>
      <c r="KQ210" s="7"/>
      <c r="KR210" s="7"/>
      <c r="KS210" s="7"/>
      <c r="KT210" s="7"/>
      <c r="KU210" s="7"/>
      <c r="KV210" s="7"/>
      <c r="KW210" s="7"/>
      <c r="KX210" s="7"/>
      <c r="KY210" s="7"/>
      <c r="KZ210" s="7"/>
      <c r="LA210" s="7"/>
      <c r="LB210" s="7"/>
      <c r="LC210" s="7"/>
      <c r="LD210" s="7"/>
      <c r="LE210" s="7"/>
      <c r="LF210" s="7"/>
      <c r="LG210" s="7"/>
      <c r="LH210" s="7"/>
      <c r="LI210" s="7"/>
      <c r="LJ210" s="7"/>
      <c r="LK210" s="7"/>
      <c r="LL210" s="7"/>
      <c r="LM210" s="7"/>
      <c r="LN210" s="7"/>
      <c r="LO210" s="7"/>
      <c r="LP210" s="7"/>
      <c r="LQ210" s="7"/>
      <c r="LR210" s="7"/>
      <c r="LS210" s="7"/>
      <c r="LT210" s="7"/>
      <c r="LU210" s="7"/>
      <c r="LV210" s="7"/>
      <c r="LW210" s="7"/>
      <c r="LX210" s="7"/>
      <c r="LY210" s="7"/>
      <c r="LZ210" s="7"/>
      <c r="MA210" s="7"/>
      <c r="MB210" s="7"/>
      <c r="MC210" s="7"/>
      <c r="MD210" s="7"/>
      <c r="ME210" s="7"/>
      <c r="MF210" s="7"/>
      <c r="MG210" s="7"/>
      <c r="MH210" s="7"/>
      <c r="MI210" s="7"/>
      <c r="MJ210" s="7"/>
      <c r="MK210" s="7"/>
      <c r="ML210" s="7"/>
      <c r="MM210" s="7"/>
      <c r="MN210" s="7"/>
      <c r="MO210" s="7"/>
      <c r="MP210" s="7"/>
      <c r="MQ210" s="7"/>
      <c r="MR210" s="7"/>
      <c r="MS210" s="7"/>
      <c r="MT210" s="7"/>
      <c r="MU210" s="7"/>
      <c r="MV210" s="7"/>
      <c r="MW210" s="7"/>
      <c r="MX210" s="7"/>
      <c r="MY210" s="7"/>
      <c r="MZ210" s="7"/>
      <c r="NA210" s="7"/>
      <c r="NB210" s="7"/>
      <c r="NC210" s="7"/>
      <c r="ND210" s="7"/>
      <c r="NE210" s="7"/>
      <c r="NF210" s="7"/>
      <c r="NG210" s="7"/>
      <c r="NH210" s="7"/>
      <c r="NI210" s="7"/>
      <c r="NJ210" s="7"/>
      <c r="NK210" s="7"/>
      <c r="NL210" s="7"/>
      <c r="NM210" s="7"/>
      <c r="NN210" s="7"/>
      <c r="NO210" s="7"/>
      <c r="NP210" s="7"/>
      <c r="NQ210" s="7"/>
      <c r="NR210" s="7"/>
      <c r="NS210" s="7"/>
      <c r="NT210" s="7"/>
      <c r="NU210" s="7"/>
      <c r="NV210" s="7"/>
      <c r="NW210" s="7"/>
      <c r="NX210" s="7"/>
      <c r="NY210" s="7"/>
      <c r="NZ210" s="7"/>
      <c r="OA210" s="7"/>
      <c r="OB210" s="7"/>
      <c r="OC210" s="7"/>
      <c r="OD210" s="7"/>
      <c r="OE210" s="7"/>
      <c r="OF210" s="7"/>
      <c r="OG210" s="7"/>
      <c r="OH210" s="7"/>
      <c r="OI210" s="7"/>
      <c r="OJ210" s="7"/>
      <c r="OK210" s="7"/>
      <c r="OL210" s="7"/>
      <c r="OM210" s="7"/>
      <c r="ON210" s="7"/>
      <c r="OO210" s="7"/>
      <c r="OP210" s="7"/>
      <c r="OQ210" s="7"/>
      <c r="OR210" s="7"/>
      <c r="OS210" s="7"/>
      <c r="OT210" s="7"/>
      <c r="OU210" s="7"/>
      <c r="OV210" s="7"/>
      <c r="OW210" s="7"/>
      <c r="OX210" s="7"/>
      <c r="OY210" s="7"/>
      <c r="OZ210" s="7"/>
      <c r="PA210" s="7"/>
      <c r="PB210" s="7"/>
      <c r="PC210" s="7"/>
      <c r="PD210" s="7"/>
      <c r="PE210" s="7"/>
      <c r="PF210" s="7"/>
      <c r="PG210" s="7"/>
      <c r="PH210" s="7"/>
      <c r="PI210" s="7"/>
      <c r="PJ210" s="7"/>
      <c r="PK210" s="7"/>
      <c r="PL210" s="7"/>
      <c r="PM210" s="7"/>
      <c r="PN210" s="7"/>
      <c r="PO210" s="7"/>
      <c r="PP210" s="7"/>
      <c r="PQ210" s="7"/>
      <c r="PR210" s="7"/>
      <c r="PS210" s="7"/>
      <c r="PT210" s="7"/>
      <c r="PU210" s="7"/>
      <c r="PV210" s="7"/>
      <c r="PW210" s="7"/>
      <c r="PX210" s="7"/>
      <c r="PY210" s="7"/>
      <c r="PZ210" s="7"/>
      <c r="QA210" s="7"/>
      <c r="QB210" s="7"/>
      <c r="QC210" s="7"/>
      <c r="QD210" s="7"/>
      <c r="QE210" s="7"/>
      <c r="QF210" s="7"/>
      <c r="QG210" s="7"/>
      <c r="QH210" s="7"/>
      <c r="QI210" s="7"/>
      <c r="QJ210" s="7"/>
      <c r="QK210" s="7"/>
      <c r="QL210" s="7"/>
      <c r="QM210" s="7"/>
      <c r="QN210" s="7"/>
      <c r="QO210" s="7"/>
      <c r="QP210" s="7"/>
      <c r="QQ210" s="7"/>
      <c r="QR210" s="7"/>
      <c r="QS210" s="7"/>
      <c r="QT210" s="7"/>
      <c r="QU210" s="7"/>
      <c r="QV210" s="7"/>
      <c r="QW210" s="7"/>
      <c r="QX210" s="7"/>
      <c r="QY210" s="7"/>
      <c r="QZ210" s="7"/>
      <c r="RA210" s="7"/>
      <c r="RB210" s="7"/>
      <c r="RC210" s="7"/>
      <c r="RD210" s="7"/>
      <c r="RE210" s="7"/>
      <c r="RF210" s="7"/>
      <c r="RG210" s="7"/>
      <c r="RH210" s="7"/>
      <c r="RI210" s="7"/>
      <c r="RJ210" s="7"/>
      <c r="RK210" s="7"/>
      <c r="RL210" s="7"/>
      <c r="RM210" s="7"/>
      <c r="RN210" s="7"/>
      <c r="RO210" s="7"/>
      <c r="RP210" s="7"/>
      <c r="RQ210" s="7"/>
      <c r="RR210" s="7"/>
      <c r="RS210" s="7"/>
      <c r="RT210" s="7"/>
      <c r="RU210" s="7"/>
      <c r="RV210" s="7"/>
      <c r="RW210" s="7"/>
      <c r="RX210" s="7"/>
      <c r="RY210" s="7"/>
      <c r="RZ210" s="7"/>
      <c r="SA210" s="7"/>
      <c r="SB210" s="7"/>
      <c r="SC210" s="7"/>
      <c r="SD210" s="7"/>
      <c r="SE210" s="7"/>
      <c r="SF210" s="7"/>
      <c r="SG210" s="7"/>
      <c r="SH210" s="7"/>
      <c r="SI210" s="7"/>
      <c r="SJ210" s="7"/>
      <c r="SK210" s="7"/>
      <c r="SL210" s="7"/>
      <c r="SM210" s="7"/>
      <c r="SN210" s="7"/>
      <c r="SO210" s="7"/>
      <c r="SP210" s="7"/>
      <c r="SQ210" s="7"/>
      <c r="SR210" s="7"/>
      <c r="SS210" s="7"/>
      <c r="ST210" s="7"/>
      <c r="SU210" s="7"/>
      <c r="SV210" s="7"/>
      <c r="SW210" s="7"/>
      <c r="SX210" s="7"/>
      <c r="SY210" s="7"/>
      <c r="SZ210" s="7"/>
      <c r="TA210" s="7"/>
      <c r="TB210" s="7"/>
      <c r="TC210" s="7"/>
      <c r="TD210" s="7"/>
      <c r="TE210" s="7"/>
      <c r="TF210" s="7"/>
      <c r="TG210" s="7"/>
      <c r="TH210" s="7"/>
      <c r="TI210" s="7"/>
      <c r="TJ210" s="7"/>
      <c r="TK210" s="7"/>
      <c r="TL210" s="7"/>
      <c r="TM210" s="7"/>
      <c r="TN210" s="7"/>
      <c r="TO210" s="7"/>
      <c r="TP210" s="7"/>
      <c r="TQ210" s="7"/>
      <c r="TR210" s="7"/>
      <c r="TS210" s="7"/>
      <c r="TT210" s="7"/>
      <c r="TU210" s="7"/>
      <c r="TV210" s="7"/>
      <c r="TW210" s="7"/>
      <c r="TX210" s="7"/>
      <c r="TY210" s="7"/>
      <c r="TZ210" s="7"/>
      <c r="UA210" s="7"/>
      <c r="UB210" s="7"/>
      <c r="UC210" s="7"/>
      <c r="UD210" s="7"/>
      <c r="UE210" s="7"/>
      <c r="UF210" s="7"/>
      <c r="UG210" s="7"/>
      <c r="UH210" s="7"/>
      <c r="UI210" s="7"/>
      <c r="UJ210" s="7"/>
      <c r="UK210" s="7"/>
      <c r="UL210" s="7"/>
      <c r="UM210" s="7"/>
      <c r="UN210" s="7"/>
      <c r="UO210" s="7"/>
      <c r="UP210" s="7"/>
      <c r="UQ210" s="7"/>
      <c r="UR210" s="7"/>
      <c r="US210" s="7"/>
      <c r="UT210" s="7"/>
      <c r="UU210" s="7"/>
      <c r="UV210" s="7"/>
      <c r="UW210" s="7"/>
      <c r="UX210" s="7"/>
      <c r="UY210" s="7"/>
      <c r="UZ210" s="7"/>
      <c r="VA210" s="7"/>
      <c r="VB210" s="7"/>
      <c r="VC210" s="7"/>
      <c r="VD210" s="7"/>
      <c r="VE210" s="7"/>
      <c r="VF210" s="7"/>
      <c r="VG210" s="7"/>
      <c r="VH210" s="7"/>
      <c r="VI210" s="7"/>
      <c r="VJ210" s="7"/>
      <c r="VK210" s="7"/>
      <c r="VL210" s="7"/>
      <c r="VM210" s="7"/>
      <c r="VN210" s="7"/>
      <c r="VO210" s="7"/>
      <c r="VP210" s="7"/>
      <c r="VQ210" s="7"/>
      <c r="VR210" s="7"/>
      <c r="VS210" s="7"/>
      <c r="VT210" s="7"/>
      <c r="VU210" s="7"/>
      <c r="VV210" s="7"/>
      <c r="VW210" s="7"/>
      <c r="VX210" s="7"/>
      <c r="VY210" s="7"/>
      <c r="VZ210" s="7"/>
      <c r="WA210" s="7"/>
      <c r="WB210" s="7"/>
      <c r="WC210" s="7"/>
      <c r="WD210" s="7"/>
      <c r="WE210" s="7"/>
      <c r="WF210" s="7"/>
      <c r="WG210" s="7"/>
      <c r="WH210" s="7"/>
      <c r="WI210" s="7"/>
      <c r="WJ210" s="7"/>
      <c r="WK210" s="7"/>
      <c r="WL210" s="7"/>
      <c r="WM210" s="7"/>
      <c r="WN210" s="7"/>
      <c r="WO210" s="7"/>
      <c r="WP210" s="7"/>
      <c r="WQ210" s="7"/>
      <c r="WR210" s="7"/>
      <c r="WS210" s="7"/>
      <c r="WT210" s="7"/>
      <c r="WU210" s="7"/>
      <c r="WV210" s="7"/>
      <c r="WW210" s="7"/>
      <c r="WX210" s="7"/>
      <c r="WY210" s="7"/>
      <c r="WZ210" s="7"/>
      <c r="XA210" s="7"/>
      <c r="XB210" s="7"/>
      <c r="XC210" s="7"/>
      <c r="XD210" s="7"/>
      <c r="XE210" s="7"/>
      <c r="XF210" s="7"/>
      <c r="XG210" s="7"/>
      <c r="XH210" s="7"/>
      <c r="XI210" s="7"/>
      <c r="XJ210" s="7"/>
      <c r="XK210" s="7"/>
      <c r="XL210" s="7"/>
      <c r="XM210" s="7"/>
      <c r="XN210" s="7"/>
      <c r="XO210" s="7"/>
      <c r="XP210" s="7"/>
      <c r="XQ210" s="7"/>
      <c r="XR210" s="7"/>
      <c r="XS210" s="7"/>
      <c r="XT210" s="7"/>
      <c r="XU210" s="7"/>
      <c r="XV210" s="7"/>
      <c r="XW210" s="7"/>
      <c r="XX210" s="7"/>
      <c r="XY210" s="7"/>
      <c r="XZ210" s="7"/>
      <c r="YA210" s="7"/>
      <c r="YB210" s="7"/>
      <c r="YC210" s="7"/>
      <c r="YD210" s="7"/>
      <c r="YE210" s="7"/>
      <c r="YF210" s="7"/>
      <c r="YG210" s="7"/>
      <c r="YH210" s="7"/>
      <c r="YI210" s="7"/>
      <c r="YJ210" s="7"/>
      <c r="YK210" s="7"/>
      <c r="YL210" s="7"/>
      <c r="YM210" s="7"/>
      <c r="YN210" s="7"/>
      <c r="YO210" s="7"/>
      <c r="YP210" s="7"/>
      <c r="YQ210" s="7"/>
      <c r="YR210" s="7"/>
      <c r="YS210" s="7"/>
      <c r="YT210" s="7"/>
      <c r="YU210" s="7"/>
      <c r="YV210" s="7"/>
      <c r="YW210" s="7"/>
      <c r="YX210" s="7"/>
      <c r="YY210" s="7"/>
      <c r="YZ210" s="7"/>
      <c r="ZA210" s="7"/>
      <c r="ZB210" s="7"/>
      <c r="ZC210" s="7"/>
      <c r="ZD210" s="7"/>
      <c r="ZE210" s="7"/>
      <c r="ZF210" s="7"/>
      <c r="ZG210" s="7"/>
      <c r="ZH210" s="7"/>
      <c r="ZI210" s="7"/>
      <c r="ZJ210" s="7"/>
      <c r="ZK210" s="7"/>
      <c r="ZL210" s="7"/>
      <c r="ZM210" s="7"/>
      <c r="ZN210" s="7"/>
      <c r="ZO210" s="7"/>
      <c r="ZP210" s="7"/>
      <c r="ZQ210" s="7"/>
      <c r="ZR210" s="7"/>
      <c r="ZS210" s="7"/>
      <c r="ZT210" s="7"/>
      <c r="ZU210" s="7"/>
      <c r="ZV210" s="7"/>
      <c r="ZW210" s="7"/>
      <c r="ZX210" s="7"/>
      <c r="ZY210" s="7"/>
      <c r="ZZ210" s="7"/>
      <c r="AAA210" s="7"/>
      <c r="AAB210" s="7"/>
      <c r="AAC210" s="7"/>
      <c r="AAD210" s="7"/>
      <c r="AAE210" s="7"/>
      <c r="AAF210" s="7"/>
      <c r="AAG210" s="7"/>
      <c r="AAH210" s="7"/>
      <c r="AAI210" s="7"/>
      <c r="AAJ210" s="7"/>
      <c r="AAK210" s="7"/>
      <c r="AAL210" s="7"/>
      <c r="AAM210" s="7"/>
      <c r="AAN210" s="7"/>
      <c r="AAO210" s="7"/>
      <c r="AAP210" s="7"/>
      <c r="AAQ210" s="7"/>
      <c r="AAR210" s="7"/>
      <c r="AAS210" s="7"/>
      <c r="AAT210" s="7"/>
      <c r="AAU210" s="7"/>
      <c r="AAV210" s="7"/>
      <c r="AAW210" s="7"/>
      <c r="AAX210" s="7"/>
      <c r="AAY210" s="7"/>
      <c r="AAZ210" s="7"/>
      <c r="ABA210" s="7"/>
      <c r="ABB210" s="7"/>
      <c r="ABC210" s="7"/>
      <c r="ABD210" s="7"/>
      <c r="ABE210" s="7"/>
      <c r="ABF210" s="7"/>
      <c r="ABG210" s="7"/>
      <c r="ABH210" s="7"/>
      <c r="ABI210" s="7"/>
      <c r="ABJ210" s="7"/>
      <c r="ABK210" s="7"/>
      <c r="ABL210" s="7"/>
      <c r="ABM210" s="7"/>
      <c r="ABN210" s="7"/>
      <c r="ABO210" s="7"/>
      <c r="ABP210" s="7"/>
      <c r="ABQ210" s="7"/>
      <c r="ABR210" s="7"/>
      <c r="ABS210" s="7"/>
      <c r="ABT210" s="7"/>
      <c r="ABU210" s="7"/>
      <c r="ABV210" s="7"/>
      <c r="ABW210" s="7"/>
      <c r="ABX210" s="7"/>
      <c r="ABY210" s="7"/>
      <c r="ABZ210" s="7"/>
      <c r="ACA210" s="7"/>
      <c r="ACB210" s="7"/>
      <c r="ACC210" s="7"/>
      <c r="ACD210" s="7"/>
      <c r="ACE210" s="7"/>
      <c r="ACF210" s="7"/>
      <c r="ACG210" s="7"/>
      <c r="ACH210" s="7"/>
      <c r="ACI210" s="7"/>
      <c r="ACJ210" s="7"/>
      <c r="ACK210" s="7"/>
      <c r="ACL210" s="7"/>
      <c r="ACM210" s="7"/>
      <c r="ACN210" s="7"/>
      <c r="ACO210" s="7"/>
      <c r="ACP210" s="7"/>
      <c r="ACQ210" s="7"/>
      <c r="ACR210" s="7"/>
      <c r="ACS210" s="7"/>
      <c r="ACT210" s="7"/>
      <c r="ACU210" s="7"/>
      <c r="ACV210" s="7"/>
      <c r="ACW210" s="7"/>
      <c r="ACX210" s="7"/>
      <c r="ACY210" s="7"/>
      <c r="ACZ210" s="7"/>
      <c r="ADA210" s="7"/>
      <c r="ADB210" s="7"/>
      <c r="ADC210" s="7"/>
      <c r="ADD210" s="7"/>
      <c r="ADE210" s="7"/>
      <c r="ADF210" s="7"/>
      <c r="ADG210" s="7"/>
      <c r="ADH210" s="7"/>
      <c r="ADI210" s="7"/>
      <c r="ADJ210" s="7"/>
      <c r="ADK210" s="7"/>
      <c r="ADL210" s="7"/>
      <c r="ADM210" s="7"/>
      <c r="ADN210" s="7"/>
      <c r="ADO210" s="7"/>
      <c r="ADP210" s="7"/>
      <c r="ADQ210" s="7"/>
      <c r="ADR210" s="7"/>
      <c r="ADS210" s="7"/>
      <c r="ADT210" s="7"/>
      <c r="ADU210" s="7"/>
      <c r="ADV210" s="7"/>
      <c r="ADW210" s="7"/>
      <c r="ADX210" s="7"/>
      <c r="ADY210" s="7"/>
      <c r="ADZ210" s="7"/>
      <c r="AEA210" s="7"/>
      <c r="AEB210" s="7"/>
      <c r="AEC210" s="7"/>
      <c r="AED210" s="7"/>
      <c r="AEE210" s="7"/>
      <c r="AEF210" s="7"/>
      <c r="AEG210" s="7"/>
      <c r="AEH210" s="7"/>
      <c r="AEI210" s="7"/>
      <c r="AEJ210" s="7"/>
      <c r="AEK210" s="7"/>
      <c r="AEL210" s="7"/>
      <c r="AEM210" s="7"/>
      <c r="AEN210" s="7"/>
      <c r="AEO210" s="7"/>
      <c r="AEP210" s="7"/>
      <c r="AEQ210" s="7"/>
      <c r="AER210" s="7"/>
      <c r="AES210" s="7"/>
      <c r="AET210" s="7"/>
      <c r="AEU210" s="7"/>
      <c r="AEV210" s="7"/>
      <c r="AEW210" s="7"/>
      <c r="AEX210" s="7"/>
      <c r="AEY210" s="7"/>
      <c r="AEZ210" s="7"/>
      <c r="AFA210" s="7"/>
      <c r="AFB210" s="7"/>
      <c r="AFC210" s="7"/>
      <c r="AFD210" s="7"/>
      <c r="AFE210" s="7"/>
      <c r="AFF210" s="7"/>
      <c r="AFG210" s="7"/>
      <c r="AFH210" s="7"/>
      <c r="AFI210" s="7"/>
      <c r="AFJ210" s="7"/>
      <c r="AFK210" s="7"/>
      <c r="AFL210" s="7"/>
      <c r="AFM210" s="7"/>
      <c r="AFN210" s="7"/>
      <c r="AFO210" s="7"/>
      <c r="AFP210" s="7"/>
      <c r="AFQ210" s="7"/>
      <c r="AFR210" s="7"/>
      <c r="AFS210" s="7"/>
      <c r="AFT210" s="7"/>
      <c r="AFU210" s="7"/>
      <c r="AFV210" s="7"/>
      <c r="AFW210" s="7"/>
      <c r="AFX210" s="7"/>
      <c r="AFY210" s="7"/>
      <c r="AFZ210" s="7"/>
      <c r="AGA210" s="7"/>
      <c r="AGB210" s="7"/>
      <c r="AGC210" s="7"/>
      <c r="AGD210" s="7"/>
      <c r="AGE210" s="7"/>
      <c r="AGF210" s="7"/>
      <c r="AGG210" s="7"/>
      <c r="AGH210" s="7"/>
      <c r="AGI210" s="7"/>
      <c r="AGJ210" s="7"/>
      <c r="AGK210" s="7"/>
      <c r="AGL210" s="7"/>
      <c r="AGM210" s="7"/>
      <c r="AGN210" s="7"/>
      <c r="AGO210" s="7"/>
      <c r="AGP210" s="7"/>
      <c r="AGQ210" s="7"/>
      <c r="AGR210" s="7"/>
      <c r="AGS210" s="7"/>
      <c r="AGT210" s="7"/>
      <c r="AGU210" s="7"/>
      <c r="AGV210" s="7"/>
      <c r="AGW210" s="7"/>
      <c r="AGX210" s="7"/>
      <c r="AGY210" s="7"/>
      <c r="AGZ210" s="7"/>
      <c r="AHA210" s="7"/>
      <c r="AHB210" s="7"/>
      <c r="AHC210" s="7"/>
      <c r="AHD210" s="7"/>
      <c r="AHE210" s="7"/>
      <c r="AHF210" s="7"/>
      <c r="AHG210" s="7"/>
      <c r="AHH210" s="7"/>
      <c r="AHI210" s="7"/>
      <c r="AHJ210" s="7"/>
      <c r="AHK210" s="7"/>
      <c r="AHL210" s="7"/>
      <c r="AHM210" s="7"/>
      <c r="AHN210" s="7"/>
      <c r="AHO210" s="7"/>
      <c r="AHP210" s="7"/>
      <c r="AHQ210" s="7"/>
      <c r="AHR210" s="7"/>
      <c r="AHS210" s="7"/>
      <c r="AHT210" s="7"/>
      <c r="AHU210" s="7"/>
      <c r="AHV210" s="7"/>
      <c r="AHW210" s="7"/>
      <c r="AHX210" s="7"/>
      <c r="AHY210" s="7"/>
      <c r="AHZ210" s="7"/>
      <c r="AIA210" s="7"/>
      <c r="AIB210" s="7"/>
      <c r="AIC210" s="7"/>
      <c r="AID210" s="7"/>
      <c r="AIE210" s="7"/>
      <c r="AIF210" s="7"/>
      <c r="AIG210" s="7"/>
      <c r="AIH210" s="7"/>
      <c r="AII210" s="7"/>
      <c r="AIJ210" s="7"/>
      <c r="AIK210" s="7"/>
      <c r="AIL210" s="7"/>
      <c r="AIM210" s="7"/>
      <c r="AIN210" s="7"/>
      <c r="AIO210" s="7"/>
      <c r="AIP210" s="7"/>
      <c r="AIQ210" s="7"/>
      <c r="AIR210" s="7"/>
      <c r="AIS210" s="7"/>
      <c r="AIT210" s="7"/>
      <c r="AIU210" s="7"/>
      <c r="AIV210" s="7"/>
      <c r="AIW210" s="7"/>
      <c r="AIX210" s="7"/>
      <c r="AIY210" s="7"/>
      <c r="AIZ210" s="7"/>
      <c r="AJA210" s="7"/>
      <c r="AJB210" s="7"/>
      <c r="AJC210" s="7"/>
      <c r="AJD210" s="7"/>
      <c r="AJE210" s="7"/>
      <c r="AJF210" s="7"/>
      <c r="AJG210" s="7"/>
      <c r="AJH210" s="7"/>
      <c r="AJI210" s="7"/>
      <c r="AJJ210" s="7"/>
      <c r="AJK210" s="7"/>
      <c r="AJL210" s="7"/>
      <c r="AJM210" s="7"/>
      <c r="AJN210" s="7"/>
      <c r="AJO210" s="7"/>
      <c r="AJP210" s="7"/>
      <c r="AJQ210" s="7"/>
      <c r="AJR210" s="7"/>
      <c r="AJS210" s="7"/>
      <c r="AJT210" s="7"/>
      <c r="AJU210" s="7"/>
      <c r="AJV210" s="7"/>
      <c r="AJW210" s="7"/>
      <c r="AJX210" s="7"/>
      <c r="AJY210" s="7"/>
      <c r="AJZ210" s="7"/>
      <c r="AKA210" s="7"/>
      <c r="AKB210" s="7"/>
      <c r="AKC210" s="7"/>
      <c r="AKD210" s="7"/>
      <c r="AKE210" s="7"/>
      <c r="AKF210" s="7"/>
      <c r="AKG210" s="7"/>
      <c r="AKH210" s="7"/>
      <c r="AKI210" s="7"/>
      <c r="AKJ210" s="7"/>
      <c r="AKK210" s="7"/>
      <c r="AKL210" s="7"/>
      <c r="AKM210" s="7"/>
      <c r="AKN210" s="7"/>
      <c r="AKO210" s="7"/>
      <c r="AKP210" s="7"/>
      <c r="AKQ210" s="7"/>
      <c r="AKR210" s="7"/>
      <c r="AKS210" s="7"/>
      <c r="AKT210" s="7"/>
      <c r="AKU210" s="7"/>
      <c r="AKV210" s="7"/>
      <c r="AKW210" s="7"/>
      <c r="AKX210" s="7"/>
      <c r="AKY210" s="7"/>
      <c r="AKZ210" s="7"/>
      <c r="ALA210" s="7"/>
      <c r="ALB210" s="7"/>
      <c r="ALC210" s="7"/>
      <c r="ALD210" s="7"/>
      <c r="ALE210" s="7"/>
      <c r="ALF210" s="7"/>
      <c r="ALG210" s="7"/>
      <c r="ALH210" s="7"/>
      <c r="ALI210" s="7"/>
      <c r="ALJ210" s="7"/>
      <c r="ALK210" s="7"/>
      <c r="ALL210" s="7"/>
      <c r="ALM210" s="7"/>
      <c r="ALN210" s="7"/>
      <c r="ALO210" s="7"/>
      <c r="ALP210" s="7"/>
      <c r="ALQ210" s="7"/>
      <c r="ALR210" s="7"/>
      <c r="ALS210" s="7"/>
      <c r="ALT210" s="7"/>
      <c r="ALU210" s="7"/>
      <c r="ALV210" s="7"/>
      <c r="ALW210" s="7"/>
      <c r="ALX210" s="7"/>
      <c r="ALY210" s="7"/>
      <c r="ALZ210" s="7"/>
      <c r="AMA210" s="7"/>
      <c r="AMB210" s="7"/>
      <c r="AMC210" s="7"/>
      <c r="AMD210" s="7"/>
    </row>
    <row r="211" spans="1:1018" x14ac:dyDescent="0.25">
      <c r="A211" s="38" t="s">
        <v>136</v>
      </c>
      <c r="B211" s="39" t="s">
        <v>29</v>
      </c>
      <c r="C211" s="40">
        <v>0.11799999999999999</v>
      </c>
      <c r="D211" s="5">
        <v>0.17799999999999999</v>
      </c>
      <c r="E211" s="3" t="s">
        <v>164</v>
      </c>
      <c r="F211" s="3">
        <f>1.132-0.164-0.16-0.695</f>
        <v>0.11299999999999988</v>
      </c>
      <c r="G211" s="21" t="s">
        <v>10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  <c r="IW211" s="7"/>
      <c r="IX211" s="7"/>
      <c r="IY211" s="7"/>
      <c r="IZ211" s="7"/>
      <c r="JA211" s="7"/>
      <c r="JB211" s="7"/>
      <c r="JC211" s="7"/>
      <c r="JD211" s="7"/>
      <c r="JE211" s="7"/>
      <c r="JF211" s="7"/>
      <c r="JG211" s="7"/>
      <c r="JH211" s="7"/>
      <c r="JI211" s="7"/>
      <c r="JJ211" s="7"/>
      <c r="JK211" s="7"/>
      <c r="JL211" s="7"/>
      <c r="JM211" s="7"/>
      <c r="JN211" s="7"/>
      <c r="JO211" s="7"/>
      <c r="JP211" s="7"/>
      <c r="JQ211" s="7"/>
      <c r="JR211" s="7"/>
      <c r="JS211" s="7"/>
      <c r="JT211" s="7"/>
      <c r="JU211" s="7"/>
      <c r="JV211" s="7"/>
      <c r="JW211" s="7"/>
      <c r="JX211" s="7"/>
      <c r="JY211" s="7"/>
      <c r="JZ211" s="7"/>
      <c r="KA211" s="7"/>
      <c r="KB211" s="7"/>
      <c r="KC211" s="7"/>
      <c r="KD211" s="7"/>
      <c r="KE211" s="7"/>
      <c r="KF211" s="7"/>
      <c r="KG211" s="7"/>
      <c r="KH211" s="7"/>
      <c r="KI211" s="7"/>
      <c r="KJ211" s="7"/>
      <c r="KK211" s="7"/>
      <c r="KL211" s="7"/>
      <c r="KM211" s="7"/>
      <c r="KN211" s="7"/>
      <c r="KO211" s="7"/>
      <c r="KP211" s="7"/>
      <c r="KQ211" s="7"/>
      <c r="KR211" s="7"/>
      <c r="KS211" s="7"/>
      <c r="KT211" s="7"/>
      <c r="KU211" s="7"/>
      <c r="KV211" s="7"/>
      <c r="KW211" s="7"/>
      <c r="KX211" s="7"/>
      <c r="KY211" s="7"/>
      <c r="KZ211" s="7"/>
      <c r="LA211" s="7"/>
      <c r="LB211" s="7"/>
      <c r="LC211" s="7"/>
      <c r="LD211" s="7"/>
      <c r="LE211" s="7"/>
      <c r="LF211" s="7"/>
      <c r="LG211" s="7"/>
      <c r="LH211" s="7"/>
      <c r="LI211" s="7"/>
      <c r="LJ211" s="7"/>
      <c r="LK211" s="7"/>
      <c r="LL211" s="7"/>
      <c r="LM211" s="7"/>
      <c r="LN211" s="7"/>
      <c r="LO211" s="7"/>
      <c r="LP211" s="7"/>
      <c r="LQ211" s="7"/>
      <c r="LR211" s="7"/>
      <c r="LS211" s="7"/>
      <c r="LT211" s="7"/>
      <c r="LU211" s="7"/>
      <c r="LV211" s="7"/>
      <c r="LW211" s="7"/>
      <c r="LX211" s="7"/>
      <c r="LY211" s="7"/>
      <c r="LZ211" s="7"/>
      <c r="MA211" s="7"/>
      <c r="MB211" s="7"/>
      <c r="MC211" s="7"/>
      <c r="MD211" s="7"/>
      <c r="ME211" s="7"/>
      <c r="MF211" s="7"/>
      <c r="MG211" s="7"/>
      <c r="MH211" s="7"/>
      <c r="MI211" s="7"/>
      <c r="MJ211" s="7"/>
      <c r="MK211" s="7"/>
      <c r="ML211" s="7"/>
      <c r="MM211" s="7"/>
      <c r="MN211" s="7"/>
      <c r="MO211" s="7"/>
      <c r="MP211" s="7"/>
      <c r="MQ211" s="7"/>
      <c r="MR211" s="7"/>
      <c r="MS211" s="7"/>
      <c r="MT211" s="7"/>
      <c r="MU211" s="7"/>
      <c r="MV211" s="7"/>
      <c r="MW211" s="7"/>
      <c r="MX211" s="7"/>
      <c r="MY211" s="7"/>
      <c r="MZ211" s="7"/>
      <c r="NA211" s="7"/>
      <c r="NB211" s="7"/>
      <c r="NC211" s="7"/>
      <c r="ND211" s="7"/>
      <c r="NE211" s="7"/>
      <c r="NF211" s="7"/>
      <c r="NG211" s="7"/>
      <c r="NH211" s="7"/>
      <c r="NI211" s="7"/>
      <c r="NJ211" s="7"/>
      <c r="NK211" s="7"/>
      <c r="NL211" s="7"/>
      <c r="NM211" s="7"/>
      <c r="NN211" s="7"/>
      <c r="NO211" s="7"/>
      <c r="NP211" s="7"/>
      <c r="NQ211" s="7"/>
      <c r="NR211" s="7"/>
      <c r="NS211" s="7"/>
      <c r="NT211" s="7"/>
      <c r="NU211" s="7"/>
      <c r="NV211" s="7"/>
      <c r="NW211" s="7"/>
      <c r="NX211" s="7"/>
      <c r="NY211" s="7"/>
      <c r="NZ211" s="7"/>
      <c r="OA211" s="7"/>
      <c r="OB211" s="7"/>
      <c r="OC211" s="7"/>
      <c r="OD211" s="7"/>
      <c r="OE211" s="7"/>
      <c r="OF211" s="7"/>
      <c r="OG211" s="7"/>
      <c r="OH211" s="7"/>
      <c r="OI211" s="7"/>
      <c r="OJ211" s="7"/>
      <c r="OK211" s="7"/>
      <c r="OL211" s="7"/>
      <c r="OM211" s="7"/>
      <c r="ON211" s="7"/>
      <c r="OO211" s="7"/>
      <c r="OP211" s="7"/>
      <c r="OQ211" s="7"/>
      <c r="OR211" s="7"/>
      <c r="OS211" s="7"/>
      <c r="OT211" s="7"/>
      <c r="OU211" s="7"/>
      <c r="OV211" s="7"/>
      <c r="OW211" s="7"/>
      <c r="OX211" s="7"/>
      <c r="OY211" s="7"/>
      <c r="OZ211" s="7"/>
      <c r="PA211" s="7"/>
      <c r="PB211" s="7"/>
      <c r="PC211" s="7"/>
      <c r="PD211" s="7"/>
      <c r="PE211" s="7"/>
      <c r="PF211" s="7"/>
      <c r="PG211" s="7"/>
      <c r="PH211" s="7"/>
      <c r="PI211" s="7"/>
      <c r="PJ211" s="7"/>
      <c r="PK211" s="7"/>
      <c r="PL211" s="7"/>
      <c r="PM211" s="7"/>
      <c r="PN211" s="7"/>
      <c r="PO211" s="7"/>
      <c r="PP211" s="7"/>
      <c r="PQ211" s="7"/>
      <c r="PR211" s="7"/>
      <c r="PS211" s="7"/>
      <c r="PT211" s="7"/>
      <c r="PU211" s="7"/>
      <c r="PV211" s="7"/>
      <c r="PW211" s="7"/>
      <c r="PX211" s="7"/>
      <c r="PY211" s="7"/>
      <c r="PZ211" s="7"/>
      <c r="QA211" s="7"/>
      <c r="QB211" s="7"/>
      <c r="QC211" s="7"/>
      <c r="QD211" s="7"/>
      <c r="QE211" s="7"/>
      <c r="QF211" s="7"/>
      <c r="QG211" s="7"/>
      <c r="QH211" s="7"/>
      <c r="QI211" s="7"/>
      <c r="QJ211" s="7"/>
      <c r="QK211" s="7"/>
      <c r="QL211" s="7"/>
      <c r="QM211" s="7"/>
      <c r="QN211" s="7"/>
      <c r="QO211" s="7"/>
      <c r="QP211" s="7"/>
      <c r="QQ211" s="7"/>
      <c r="QR211" s="7"/>
      <c r="QS211" s="7"/>
      <c r="QT211" s="7"/>
      <c r="QU211" s="7"/>
      <c r="QV211" s="7"/>
      <c r="QW211" s="7"/>
      <c r="QX211" s="7"/>
      <c r="QY211" s="7"/>
      <c r="QZ211" s="7"/>
      <c r="RA211" s="7"/>
      <c r="RB211" s="7"/>
      <c r="RC211" s="7"/>
      <c r="RD211" s="7"/>
      <c r="RE211" s="7"/>
      <c r="RF211" s="7"/>
      <c r="RG211" s="7"/>
      <c r="RH211" s="7"/>
      <c r="RI211" s="7"/>
      <c r="RJ211" s="7"/>
      <c r="RK211" s="7"/>
      <c r="RL211" s="7"/>
      <c r="RM211" s="7"/>
      <c r="RN211" s="7"/>
      <c r="RO211" s="7"/>
      <c r="RP211" s="7"/>
      <c r="RQ211" s="7"/>
      <c r="RR211" s="7"/>
      <c r="RS211" s="7"/>
      <c r="RT211" s="7"/>
      <c r="RU211" s="7"/>
      <c r="RV211" s="7"/>
      <c r="RW211" s="7"/>
      <c r="RX211" s="7"/>
      <c r="RY211" s="7"/>
      <c r="RZ211" s="7"/>
      <c r="SA211" s="7"/>
      <c r="SB211" s="7"/>
      <c r="SC211" s="7"/>
      <c r="SD211" s="7"/>
      <c r="SE211" s="7"/>
      <c r="SF211" s="7"/>
      <c r="SG211" s="7"/>
      <c r="SH211" s="7"/>
      <c r="SI211" s="7"/>
      <c r="SJ211" s="7"/>
      <c r="SK211" s="7"/>
      <c r="SL211" s="7"/>
      <c r="SM211" s="7"/>
      <c r="SN211" s="7"/>
      <c r="SO211" s="7"/>
      <c r="SP211" s="7"/>
      <c r="SQ211" s="7"/>
      <c r="SR211" s="7"/>
      <c r="SS211" s="7"/>
      <c r="ST211" s="7"/>
      <c r="SU211" s="7"/>
      <c r="SV211" s="7"/>
      <c r="SW211" s="7"/>
      <c r="SX211" s="7"/>
      <c r="SY211" s="7"/>
      <c r="SZ211" s="7"/>
      <c r="TA211" s="7"/>
      <c r="TB211" s="7"/>
      <c r="TC211" s="7"/>
      <c r="TD211" s="7"/>
      <c r="TE211" s="7"/>
      <c r="TF211" s="7"/>
      <c r="TG211" s="7"/>
      <c r="TH211" s="7"/>
      <c r="TI211" s="7"/>
      <c r="TJ211" s="7"/>
      <c r="TK211" s="7"/>
      <c r="TL211" s="7"/>
      <c r="TM211" s="7"/>
      <c r="TN211" s="7"/>
      <c r="TO211" s="7"/>
      <c r="TP211" s="7"/>
      <c r="TQ211" s="7"/>
      <c r="TR211" s="7"/>
      <c r="TS211" s="7"/>
      <c r="TT211" s="7"/>
      <c r="TU211" s="7"/>
      <c r="TV211" s="7"/>
      <c r="TW211" s="7"/>
      <c r="TX211" s="7"/>
      <c r="TY211" s="7"/>
      <c r="TZ211" s="7"/>
      <c r="UA211" s="7"/>
      <c r="UB211" s="7"/>
      <c r="UC211" s="7"/>
      <c r="UD211" s="7"/>
      <c r="UE211" s="7"/>
      <c r="UF211" s="7"/>
      <c r="UG211" s="7"/>
      <c r="UH211" s="7"/>
      <c r="UI211" s="7"/>
      <c r="UJ211" s="7"/>
      <c r="UK211" s="7"/>
      <c r="UL211" s="7"/>
      <c r="UM211" s="7"/>
      <c r="UN211" s="7"/>
      <c r="UO211" s="7"/>
      <c r="UP211" s="7"/>
      <c r="UQ211" s="7"/>
      <c r="UR211" s="7"/>
      <c r="US211" s="7"/>
      <c r="UT211" s="7"/>
      <c r="UU211" s="7"/>
      <c r="UV211" s="7"/>
      <c r="UW211" s="7"/>
      <c r="UX211" s="7"/>
      <c r="UY211" s="7"/>
      <c r="UZ211" s="7"/>
      <c r="VA211" s="7"/>
      <c r="VB211" s="7"/>
      <c r="VC211" s="7"/>
      <c r="VD211" s="7"/>
      <c r="VE211" s="7"/>
      <c r="VF211" s="7"/>
      <c r="VG211" s="7"/>
      <c r="VH211" s="7"/>
      <c r="VI211" s="7"/>
      <c r="VJ211" s="7"/>
      <c r="VK211" s="7"/>
      <c r="VL211" s="7"/>
      <c r="VM211" s="7"/>
      <c r="VN211" s="7"/>
      <c r="VO211" s="7"/>
      <c r="VP211" s="7"/>
      <c r="VQ211" s="7"/>
      <c r="VR211" s="7"/>
      <c r="VS211" s="7"/>
      <c r="VT211" s="7"/>
      <c r="VU211" s="7"/>
      <c r="VV211" s="7"/>
      <c r="VW211" s="7"/>
      <c r="VX211" s="7"/>
      <c r="VY211" s="7"/>
      <c r="VZ211" s="7"/>
      <c r="WA211" s="7"/>
      <c r="WB211" s="7"/>
      <c r="WC211" s="7"/>
      <c r="WD211" s="7"/>
      <c r="WE211" s="7"/>
      <c r="WF211" s="7"/>
      <c r="WG211" s="7"/>
      <c r="WH211" s="7"/>
      <c r="WI211" s="7"/>
      <c r="WJ211" s="7"/>
      <c r="WK211" s="7"/>
      <c r="WL211" s="7"/>
      <c r="WM211" s="7"/>
      <c r="WN211" s="7"/>
      <c r="WO211" s="7"/>
      <c r="WP211" s="7"/>
      <c r="WQ211" s="7"/>
      <c r="WR211" s="7"/>
      <c r="WS211" s="7"/>
      <c r="WT211" s="7"/>
      <c r="WU211" s="7"/>
      <c r="WV211" s="7"/>
      <c r="WW211" s="7"/>
      <c r="WX211" s="7"/>
      <c r="WY211" s="7"/>
      <c r="WZ211" s="7"/>
      <c r="XA211" s="7"/>
      <c r="XB211" s="7"/>
      <c r="XC211" s="7"/>
      <c r="XD211" s="7"/>
      <c r="XE211" s="7"/>
      <c r="XF211" s="7"/>
      <c r="XG211" s="7"/>
      <c r="XH211" s="7"/>
      <c r="XI211" s="7"/>
      <c r="XJ211" s="7"/>
      <c r="XK211" s="7"/>
      <c r="XL211" s="7"/>
      <c r="XM211" s="7"/>
      <c r="XN211" s="7"/>
      <c r="XO211" s="7"/>
      <c r="XP211" s="7"/>
      <c r="XQ211" s="7"/>
      <c r="XR211" s="7"/>
      <c r="XS211" s="7"/>
      <c r="XT211" s="7"/>
      <c r="XU211" s="7"/>
      <c r="XV211" s="7"/>
      <c r="XW211" s="7"/>
      <c r="XX211" s="7"/>
      <c r="XY211" s="7"/>
      <c r="XZ211" s="7"/>
      <c r="YA211" s="7"/>
      <c r="YB211" s="7"/>
      <c r="YC211" s="7"/>
      <c r="YD211" s="7"/>
      <c r="YE211" s="7"/>
      <c r="YF211" s="7"/>
      <c r="YG211" s="7"/>
      <c r="YH211" s="7"/>
      <c r="YI211" s="7"/>
      <c r="YJ211" s="7"/>
      <c r="YK211" s="7"/>
      <c r="YL211" s="7"/>
      <c r="YM211" s="7"/>
      <c r="YN211" s="7"/>
      <c r="YO211" s="7"/>
      <c r="YP211" s="7"/>
      <c r="YQ211" s="7"/>
      <c r="YR211" s="7"/>
      <c r="YS211" s="7"/>
      <c r="YT211" s="7"/>
      <c r="YU211" s="7"/>
      <c r="YV211" s="7"/>
      <c r="YW211" s="7"/>
      <c r="YX211" s="7"/>
      <c r="YY211" s="7"/>
      <c r="YZ211" s="7"/>
      <c r="ZA211" s="7"/>
      <c r="ZB211" s="7"/>
      <c r="ZC211" s="7"/>
      <c r="ZD211" s="7"/>
      <c r="ZE211" s="7"/>
      <c r="ZF211" s="7"/>
      <c r="ZG211" s="7"/>
      <c r="ZH211" s="7"/>
      <c r="ZI211" s="7"/>
      <c r="ZJ211" s="7"/>
      <c r="ZK211" s="7"/>
      <c r="ZL211" s="7"/>
      <c r="ZM211" s="7"/>
      <c r="ZN211" s="7"/>
      <c r="ZO211" s="7"/>
      <c r="ZP211" s="7"/>
      <c r="ZQ211" s="7"/>
      <c r="ZR211" s="7"/>
      <c r="ZS211" s="7"/>
      <c r="ZT211" s="7"/>
      <c r="ZU211" s="7"/>
      <c r="ZV211" s="7"/>
      <c r="ZW211" s="7"/>
      <c r="ZX211" s="7"/>
      <c r="ZY211" s="7"/>
      <c r="ZZ211" s="7"/>
      <c r="AAA211" s="7"/>
      <c r="AAB211" s="7"/>
      <c r="AAC211" s="7"/>
      <c r="AAD211" s="7"/>
      <c r="AAE211" s="7"/>
      <c r="AAF211" s="7"/>
      <c r="AAG211" s="7"/>
      <c r="AAH211" s="7"/>
      <c r="AAI211" s="7"/>
      <c r="AAJ211" s="7"/>
      <c r="AAK211" s="7"/>
      <c r="AAL211" s="7"/>
      <c r="AAM211" s="7"/>
      <c r="AAN211" s="7"/>
      <c r="AAO211" s="7"/>
      <c r="AAP211" s="7"/>
      <c r="AAQ211" s="7"/>
      <c r="AAR211" s="7"/>
      <c r="AAS211" s="7"/>
      <c r="AAT211" s="7"/>
      <c r="AAU211" s="7"/>
      <c r="AAV211" s="7"/>
      <c r="AAW211" s="7"/>
      <c r="AAX211" s="7"/>
      <c r="AAY211" s="7"/>
      <c r="AAZ211" s="7"/>
      <c r="ABA211" s="7"/>
      <c r="ABB211" s="7"/>
      <c r="ABC211" s="7"/>
      <c r="ABD211" s="7"/>
      <c r="ABE211" s="7"/>
      <c r="ABF211" s="7"/>
      <c r="ABG211" s="7"/>
      <c r="ABH211" s="7"/>
      <c r="ABI211" s="7"/>
      <c r="ABJ211" s="7"/>
      <c r="ABK211" s="7"/>
      <c r="ABL211" s="7"/>
      <c r="ABM211" s="7"/>
      <c r="ABN211" s="7"/>
      <c r="ABO211" s="7"/>
      <c r="ABP211" s="7"/>
      <c r="ABQ211" s="7"/>
      <c r="ABR211" s="7"/>
      <c r="ABS211" s="7"/>
      <c r="ABT211" s="7"/>
      <c r="ABU211" s="7"/>
      <c r="ABV211" s="7"/>
      <c r="ABW211" s="7"/>
      <c r="ABX211" s="7"/>
      <c r="ABY211" s="7"/>
      <c r="ABZ211" s="7"/>
      <c r="ACA211" s="7"/>
      <c r="ACB211" s="7"/>
      <c r="ACC211" s="7"/>
      <c r="ACD211" s="7"/>
      <c r="ACE211" s="7"/>
      <c r="ACF211" s="7"/>
      <c r="ACG211" s="7"/>
      <c r="ACH211" s="7"/>
      <c r="ACI211" s="7"/>
      <c r="ACJ211" s="7"/>
      <c r="ACK211" s="7"/>
      <c r="ACL211" s="7"/>
      <c r="ACM211" s="7"/>
      <c r="ACN211" s="7"/>
      <c r="ACO211" s="7"/>
      <c r="ACP211" s="7"/>
      <c r="ACQ211" s="7"/>
      <c r="ACR211" s="7"/>
      <c r="ACS211" s="7"/>
      <c r="ACT211" s="7"/>
      <c r="ACU211" s="7"/>
      <c r="ACV211" s="7"/>
      <c r="ACW211" s="7"/>
      <c r="ACX211" s="7"/>
      <c r="ACY211" s="7"/>
      <c r="ACZ211" s="7"/>
      <c r="ADA211" s="7"/>
      <c r="ADB211" s="7"/>
      <c r="ADC211" s="7"/>
      <c r="ADD211" s="7"/>
      <c r="ADE211" s="7"/>
      <c r="ADF211" s="7"/>
      <c r="ADG211" s="7"/>
      <c r="ADH211" s="7"/>
      <c r="ADI211" s="7"/>
      <c r="ADJ211" s="7"/>
      <c r="ADK211" s="7"/>
      <c r="ADL211" s="7"/>
      <c r="ADM211" s="7"/>
      <c r="ADN211" s="7"/>
      <c r="ADO211" s="7"/>
      <c r="ADP211" s="7"/>
      <c r="ADQ211" s="7"/>
      <c r="ADR211" s="7"/>
      <c r="ADS211" s="7"/>
      <c r="ADT211" s="7"/>
      <c r="ADU211" s="7"/>
      <c r="ADV211" s="7"/>
      <c r="ADW211" s="7"/>
      <c r="ADX211" s="7"/>
      <c r="ADY211" s="7"/>
      <c r="ADZ211" s="7"/>
      <c r="AEA211" s="7"/>
      <c r="AEB211" s="7"/>
      <c r="AEC211" s="7"/>
      <c r="AED211" s="7"/>
      <c r="AEE211" s="7"/>
      <c r="AEF211" s="7"/>
      <c r="AEG211" s="7"/>
      <c r="AEH211" s="7"/>
      <c r="AEI211" s="7"/>
      <c r="AEJ211" s="7"/>
      <c r="AEK211" s="7"/>
      <c r="AEL211" s="7"/>
      <c r="AEM211" s="7"/>
      <c r="AEN211" s="7"/>
      <c r="AEO211" s="7"/>
      <c r="AEP211" s="7"/>
      <c r="AEQ211" s="7"/>
      <c r="AER211" s="7"/>
      <c r="AES211" s="7"/>
      <c r="AET211" s="7"/>
      <c r="AEU211" s="7"/>
      <c r="AEV211" s="7"/>
      <c r="AEW211" s="7"/>
      <c r="AEX211" s="7"/>
      <c r="AEY211" s="7"/>
      <c r="AEZ211" s="7"/>
      <c r="AFA211" s="7"/>
      <c r="AFB211" s="7"/>
      <c r="AFC211" s="7"/>
      <c r="AFD211" s="7"/>
      <c r="AFE211" s="7"/>
      <c r="AFF211" s="7"/>
      <c r="AFG211" s="7"/>
      <c r="AFH211" s="7"/>
      <c r="AFI211" s="7"/>
      <c r="AFJ211" s="7"/>
      <c r="AFK211" s="7"/>
      <c r="AFL211" s="7"/>
      <c r="AFM211" s="7"/>
      <c r="AFN211" s="7"/>
      <c r="AFO211" s="7"/>
      <c r="AFP211" s="7"/>
      <c r="AFQ211" s="7"/>
      <c r="AFR211" s="7"/>
      <c r="AFS211" s="7"/>
      <c r="AFT211" s="7"/>
      <c r="AFU211" s="7"/>
      <c r="AFV211" s="7"/>
      <c r="AFW211" s="7"/>
      <c r="AFX211" s="7"/>
      <c r="AFY211" s="7"/>
      <c r="AFZ211" s="7"/>
      <c r="AGA211" s="7"/>
      <c r="AGB211" s="7"/>
      <c r="AGC211" s="7"/>
      <c r="AGD211" s="7"/>
      <c r="AGE211" s="7"/>
      <c r="AGF211" s="7"/>
      <c r="AGG211" s="7"/>
      <c r="AGH211" s="7"/>
      <c r="AGI211" s="7"/>
      <c r="AGJ211" s="7"/>
      <c r="AGK211" s="7"/>
      <c r="AGL211" s="7"/>
      <c r="AGM211" s="7"/>
      <c r="AGN211" s="7"/>
      <c r="AGO211" s="7"/>
      <c r="AGP211" s="7"/>
      <c r="AGQ211" s="7"/>
      <c r="AGR211" s="7"/>
      <c r="AGS211" s="7"/>
      <c r="AGT211" s="7"/>
      <c r="AGU211" s="7"/>
      <c r="AGV211" s="7"/>
      <c r="AGW211" s="7"/>
      <c r="AGX211" s="7"/>
      <c r="AGY211" s="7"/>
      <c r="AGZ211" s="7"/>
      <c r="AHA211" s="7"/>
      <c r="AHB211" s="7"/>
      <c r="AHC211" s="7"/>
      <c r="AHD211" s="7"/>
      <c r="AHE211" s="7"/>
      <c r="AHF211" s="7"/>
      <c r="AHG211" s="7"/>
      <c r="AHH211" s="7"/>
      <c r="AHI211" s="7"/>
      <c r="AHJ211" s="7"/>
      <c r="AHK211" s="7"/>
      <c r="AHL211" s="7"/>
      <c r="AHM211" s="7"/>
      <c r="AHN211" s="7"/>
      <c r="AHO211" s="7"/>
      <c r="AHP211" s="7"/>
      <c r="AHQ211" s="7"/>
      <c r="AHR211" s="7"/>
      <c r="AHS211" s="7"/>
      <c r="AHT211" s="7"/>
      <c r="AHU211" s="7"/>
      <c r="AHV211" s="7"/>
      <c r="AHW211" s="7"/>
      <c r="AHX211" s="7"/>
      <c r="AHY211" s="7"/>
      <c r="AHZ211" s="7"/>
      <c r="AIA211" s="7"/>
      <c r="AIB211" s="7"/>
      <c r="AIC211" s="7"/>
      <c r="AID211" s="7"/>
      <c r="AIE211" s="7"/>
      <c r="AIF211" s="7"/>
      <c r="AIG211" s="7"/>
      <c r="AIH211" s="7"/>
      <c r="AII211" s="7"/>
      <c r="AIJ211" s="7"/>
      <c r="AIK211" s="7"/>
      <c r="AIL211" s="7"/>
      <c r="AIM211" s="7"/>
      <c r="AIN211" s="7"/>
      <c r="AIO211" s="7"/>
      <c r="AIP211" s="7"/>
      <c r="AIQ211" s="7"/>
      <c r="AIR211" s="7"/>
      <c r="AIS211" s="7"/>
      <c r="AIT211" s="7"/>
      <c r="AIU211" s="7"/>
      <c r="AIV211" s="7"/>
      <c r="AIW211" s="7"/>
      <c r="AIX211" s="7"/>
      <c r="AIY211" s="7"/>
      <c r="AIZ211" s="7"/>
      <c r="AJA211" s="7"/>
      <c r="AJB211" s="7"/>
      <c r="AJC211" s="7"/>
      <c r="AJD211" s="7"/>
      <c r="AJE211" s="7"/>
      <c r="AJF211" s="7"/>
      <c r="AJG211" s="7"/>
      <c r="AJH211" s="7"/>
      <c r="AJI211" s="7"/>
      <c r="AJJ211" s="7"/>
      <c r="AJK211" s="7"/>
      <c r="AJL211" s="7"/>
      <c r="AJM211" s="7"/>
      <c r="AJN211" s="7"/>
      <c r="AJO211" s="7"/>
      <c r="AJP211" s="7"/>
      <c r="AJQ211" s="7"/>
      <c r="AJR211" s="7"/>
      <c r="AJS211" s="7"/>
      <c r="AJT211" s="7"/>
      <c r="AJU211" s="7"/>
      <c r="AJV211" s="7"/>
      <c r="AJW211" s="7"/>
      <c r="AJX211" s="7"/>
      <c r="AJY211" s="7"/>
      <c r="AJZ211" s="7"/>
      <c r="AKA211" s="7"/>
      <c r="AKB211" s="7"/>
      <c r="AKC211" s="7"/>
      <c r="AKD211" s="7"/>
      <c r="AKE211" s="7"/>
      <c r="AKF211" s="7"/>
      <c r="AKG211" s="7"/>
      <c r="AKH211" s="7"/>
      <c r="AKI211" s="7"/>
      <c r="AKJ211" s="7"/>
      <c r="AKK211" s="7"/>
      <c r="AKL211" s="7"/>
      <c r="AKM211" s="7"/>
      <c r="AKN211" s="7"/>
      <c r="AKO211" s="7"/>
      <c r="AKP211" s="7"/>
      <c r="AKQ211" s="7"/>
      <c r="AKR211" s="7"/>
      <c r="AKS211" s="7"/>
      <c r="AKT211" s="7"/>
      <c r="AKU211" s="7"/>
      <c r="AKV211" s="7"/>
      <c r="AKW211" s="7"/>
      <c r="AKX211" s="7"/>
      <c r="AKY211" s="7"/>
      <c r="AKZ211" s="7"/>
      <c r="ALA211" s="7"/>
      <c r="ALB211" s="7"/>
      <c r="ALC211" s="7"/>
      <c r="ALD211" s="7"/>
      <c r="ALE211" s="7"/>
      <c r="ALF211" s="7"/>
      <c r="ALG211" s="7"/>
      <c r="ALH211" s="7"/>
      <c r="ALI211" s="7"/>
      <c r="ALJ211" s="7"/>
      <c r="ALK211" s="7"/>
      <c r="ALL211" s="7"/>
      <c r="ALM211" s="7"/>
      <c r="ALN211" s="7"/>
      <c r="ALO211" s="7"/>
      <c r="ALP211" s="7"/>
      <c r="ALQ211" s="7"/>
      <c r="ALR211" s="7"/>
      <c r="ALS211" s="7"/>
      <c r="ALT211" s="7"/>
      <c r="ALU211" s="7"/>
      <c r="ALV211" s="7"/>
      <c r="ALW211" s="7"/>
      <c r="ALX211" s="7"/>
      <c r="ALY211" s="7"/>
      <c r="ALZ211" s="7"/>
      <c r="AMA211" s="7"/>
      <c r="AMB211" s="7"/>
      <c r="AMC211" s="7"/>
      <c r="AMD211" s="7"/>
    </row>
    <row r="212" spans="1:1018" ht="15.2" customHeight="1" x14ac:dyDescent="0.25">
      <c r="A212" s="38" t="s">
        <v>138</v>
      </c>
      <c r="B212" s="5" t="s">
        <v>21</v>
      </c>
      <c r="C212" s="3">
        <v>0.89300000000000002</v>
      </c>
      <c r="D212" s="3">
        <v>1.141</v>
      </c>
      <c r="E212" s="4" t="s">
        <v>162</v>
      </c>
      <c r="F212" s="3">
        <f>0.951-0.19-0.08</f>
        <v>0.68099999999999994</v>
      </c>
      <c r="G212" s="41" t="s">
        <v>10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  <c r="IW212" s="7"/>
      <c r="IX212" s="7"/>
      <c r="IY212" s="7"/>
      <c r="IZ212" s="7"/>
      <c r="JA212" s="7"/>
      <c r="JB212" s="7"/>
      <c r="JC212" s="7"/>
      <c r="JD212" s="7"/>
      <c r="JE212" s="7"/>
      <c r="JF212" s="7"/>
      <c r="JG212" s="7"/>
      <c r="JH212" s="7"/>
      <c r="JI212" s="7"/>
      <c r="JJ212" s="7"/>
      <c r="JK212" s="7"/>
      <c r="JL212" s="7"/>
      <c r="JM212" s="7"/>
      <c r="JN212" s="7"/>
      <c r="JO212" s="7"/>
      <c r="JP212" s="7"/>
      <c r="JQ212" s="7"/>
      <c r="JR212" s="7"/>
      <c r="JS212" s="7"/>
      <c r="JT212" s="7"/>
      <c r="JU212" s="7"/>
      <c r="JV212" s="7"/>
      <c r="JW212" s="7"/>
      <c r="JX212" s="7"/>
      <c r="JY212" s="7"/>
      <c r="JZ212" s="7"/>
      <c r="KA212" s="7"/>
      <c r="KB212" s="7"/>
      <c r="KC212" s="7"/>
      <c r="KD212" s="7"/>
      <c r="KE212" s="7"/>
      <c r="KF212" s="7"/>
      <c r="KG212" s="7"/>
      <c r="KH212" s="7"/>
      <c r="KI212" s="7"/>
      <c r="KJ212" s="7"/>
      <c r="KK212" s="7"/>
      <c r="KL212" s="7"/>
      <c r="KM212" s="7"/>
      <c r="KN212" s="7"/>
      <c r="KO212" s="7"/>
      <c r="KP212" s="7"/>
      <c r="KQ212" s="7"/>
      <c r="KR212" s="7"/>
      <c r="KS212" s="7"/>
      <c r="KT212" s="7"/>
      <c r="KU212" s="7"/>
      <c r="KV212" s="7"/>
      <c r="KW212" s="7"/>
      <c r="KX212" s="7"/>
      <c r="KY212" s="7"/>
      <c r="KZ212" s="7"/>
      <c r="LA212" s="7"/>
      <c r="LB212" s="7"/>
      <c r="LC212" s="7"/>
      <c r="LD212" s="7"/>
      <c r="LE212" s="7"/>
      <c r="LF212" s="7"/>
      <c r="LG212" s="7"/>
      <c r="LH212" s="7"/>
      <c r="LI212" s="7"/>
      <c r="LJ212" s="7"/>
      <c r="LK212" s="7"/>
      <c r="LL212" s="7"/>
      <c r="LM212" s="7"/>
      <c r="LN212" s="7"/>
      <c r="LO212" s="7"/>
      <c r="LP212" s="7"/>
      <c r="LQ212" s="7"/>
      <c r="LR212" s="7"/>
      <c r="LS212" s="7"/>
      <c r="LT212" s="7"/>
      <c r="LU212" s="7"/>
      <c r="LV212" s="7"/>
      <c r="LW212" s="7"/>
      <c r="LX212" s="7"/>
      <c r="LY212" s="7"/>
      <c r="LZ212" s="7"/>
      <c r="MA212" s="7"/>
      <c r="MB212" s="7"/>
      <c r="MC212" s="7"/>
      <c r="MD212" s="7"/>
      <c r="ME212" s="7"/>
      <c r="MF212" s="7"/>
      <c r="MG212" s="7"/>
      <c r="MH212" s="7"/>
      <c r="MI212" s="7"/>
      <c r="MJ212" s="7"/>
      <c r="MK212" s="7"/>
      <c r="ML212" s="7"/>
      <c r="MM212" s="7"/>
      <c r="MN212" s="7"/>
      <c r="MO212" s="7"/>
      <c r="MP212" s="7"/>
      <c r="MQ212" s="7"/>
      <c r="MR212" s="7"/>
      <c r="MS212" s="7"/>
      <c r="MT212" s="7"/>
      <c r="MU212" s="7"/>
      <c r="MV212" s="7"/>
      <c r="MW212" s="7"/>
      <c r="MX212" s="7"/>
      <c r="MY212" s="7"/>
      <c r="MZ212" s="7"/>
      <c r="NA212" s="7"/>
      <c r="NB212" s="7"/>
      <c r="NC212" s="7"/>
      <c r="ND212" s="7"/>
      <c r="NE212" s="7"/>
      <c r="NF212" s="7"/>
      <c r="NG212" s="7"/>
      <c r="NH212" s="7"/>
      <c r="NI212" s="7"/>
      <c r="NJ212" s="7"/>
      <c r="NK212" s="7"/>
      <c r="NL212" s="7"/>
      <c r="NM212" s="7"/>
      <c r="NN212" s="7"/>
      <c r="NO212" s="7"/>
      <c r="NP212" s="7"/>
      <c r="NQ212" s="7"/>
      <c r="NR212" s="7"/>
      <c r="NS212" s="7"/>
      <c r="NT212" s="7"/>
      <c r="NU212" s="7"/>
      <c r="NV212" s="7"/>
      <c r="NW212" s="7"/>
      <c r="NX212" s="7"/>
      <c r="NY212" s="7"/>
      <c r="NZ212" s="7"/>
      <c r="OA212" s="7"/>
      <c r="OB212" s="7"/>
      <c r="OC212" s="7"/>
      <c r="OD212" s="7"/>
      <c r="OE212" s="7"/>
      <c r="OF212" s="7"/>
      <c r="OG212" s="7"/>
      <c r="OH212" s="7"/>
      <c r="OI212" s="7"/>
      <c r="OJ212" s="7"/>
      <c r="OK212" s="7"/>
      <c r="OL212" s="7"/>
      <c r="OM212" s="7"/>
      <c r="ON212" s="7"/>
      <c r="OO212" s="7"/>
      <c r="OP212" s="7"/>
      <c r="OQ212" s="7"/>
      <c r="OR212" s="7"/>
      <c r="OS212" s="7"/>
      <c r="OT212" s="7"/>
      <c r="OU212" s="7"/>
      <c r="OV212" s="7"/>
      <c r="OW212" s="7"/>
      <c r="OX212" s="7"/>
      <c r="OY212" s="7"/>
      <c r="OZ212" s="7"/>
      <c r="PA212" s="7"/>
      <c r="PB212" s="7"/>
      <c r="PC212" s="7"/>
      <c r="PD212" s="7"/>
      <c r="PE212" s="7"/>
      <c r="PF212" s="7"/>
      <c r="PG212" s="7"/>
      <c r="PH212" s="7"/>
      <c r="PI212" s="7"/>
      <c r="PJ212" s="7"/>
      <c r="PK212" s="7"/>
      <c r="PL212" s="7"/>
      <c r="PM212" s="7"/>
      <c r="PN212" s="7"/>
      <c r="PO212" s="7"/>
      <c r="PP212" s="7"/>
      <c r="PQ212" s="7"/>
      <c r="PR212" s="7"/>
      <c r="PS212" s="7"/>
      <c r="PT212" s="7"/>
      <c r="PU212" s="7"/>
      <c r="PV212" s="7"/>
      <c r="PW212" s="7"/>
      <c r="PX212" s="7"/>
      <c r="PY212" s="7"/>
      <c r="PZ212" s="7"/>
      <c r="QA212" s="7"/>
      <c r="QB212" s="7"/>
      <c r="QC212" s="7"/>
      <c r="QD212" s="7"/>
      <c r="QE212" s="7"/>
      <c r="QF212" s="7"/>
      <c r="QG212" s="7"/>
      <c r="QH212" s="7"/>
      <c r="QI212" s="7"/>
      <c r="QJ212" s="7"/>
      <c r="QK212" s="7"/>
      <c r="QL212" s="7"/>
      <c r="QM212" s="7"/>
      <c r="QN212" s="7"/>
      <c r="QO212" s="7"/>
      <c r="QP212" s="7"/>
      <c r="QQ212" s="7"/>
      <c r="QR212" s="7"/>
      <c r="QS212" s="7"/>
      <c r="QT212" s="7"/>
      <c r="QU212" s="7"/>
      <c r="QV212" s="7"/>
      <c r="QW212" s="7"/>
      <c r="QX212" s="7"/>
      <c r="QY212" s="7"/>
      <c r="QZ212" s="7"/>
      <c r="RA212" s="7"/>
      <c r="RB212" s="7"/>
      <c r="RC212" s="7"/>
      <c r="RD212" s="7"/>
      <c r="RE212" s="7"/>
      <c r="RF212" s="7"/>
      <c r="RG212" s="7"/>
      <c r="RH212" s="7"/>
      <c r="RI212" s="7"/>
      <c r="RJ212" s="7"/>
      <c r="RK212" s="7"/>
      <c r="RL212" s="7"/>
      <c r="RM212" s="7"/>
      <c r="RN212" s="7"/>
      <c r="RO212" s="7"/>
      <c r="RP212" s="7"/>
      <c r="RQ212" s="7"/>
      <c r="RR212" s="7"/>
      <c r="RS212" s="7"/>
      <c r="RT212" s="7"/>
      <c r="RU212" s="7"/>
      <c r="RV212" s="7"/>
      <c r="RW212" s="7"/>
      <c r="RX212" s="7"/>
      <c r="RY212" s="7"/>
      <c r="RZ212" s="7"/>
      <c r="SA212" s="7"/>
      <c r="SB212" s="7"/>
      <c r="SC212" s="7"/>
      <c r="SD212" s="7"/>
      <c r="SE212" s="7"/>
      <c r="SF212" s="7"/>
      <c r="SG212" s="7"/>
      <c r="SH212" s="7"/>
      <c r="SI212" s="7"/>
      <c r="SJ212" s="7"/>
      <c r="SK212" s="7"/>
      <c r="SL212" s="7"/>
      <c r="SM212" s="7"/>
      <c r="SN212" s="7"/>
      <c r="SO212" s="7"/>
      <c r="SP212" s="7"/>
      <c r="SQ212" s="7"/>
      <c r="SR212" s="7"/>
      <c r="SS212" s="7"/>
      <c r="ST212" s="7"/>
      <c r="SU212" s="7"/>
      <c r="SV212" s="7"/>
      <c r="SW212" s="7"/>
      <c r="SX212" s="7"/>
      <c r="SY212" s="7"/>
      <c r="SZ212" s="7"/>
      <c r="TA212" s="7"/>
      <c r="TB212" s="7"/>
      <c r="TC212" s="7"/>
      <c r="TD212" s="7"/>
      <c r="TE212" s="7"/>
      <c r="TF212" s="7"/>
      <c r="TG212" s="7"/>
      <c r="TH212" s="7"/>
      <c r="TI212" s="7"/>
      <c r="TJ212" s="7"/>
      <c r="TK212" s="7"/>
      <c r="TL212" s="7"/>
      <c r="TM212" s="7"/>
      <c r="TN212" s="7"/>
      <c r="TO212" s="7"/>
      <c r="TP212" s="7"/>
      <c r="TQ212" s="7"/>
      <c r="TR212" s="7"/>
      <c r="TS212" s="7"/>
      <c r="TT212" s="7"/>
      <c r="TU212" s="7"/>
      <c r="TV212" s="7"/>
      <c r="TW212" s="7"/>
      <c r="TX212" s="7"/>
      <c r="TY212" s="7"/>
      <c r="TZ212" s="7"/>
      <c r="UA212" s="7"/>
      <c r="UB212" s="7"/>
      <c r="UC212" s="7"/>
      <c r="UD212" s="7"/>
      <c r="UE212" s="7"/>
      <c r="UF212" s="7"/>
      <c r="UG212" s="7"/>
      <c r="UH212" s="7"/>
      <c r="UI212" s="7"/>
      <c r="UJ212" s="7"/>
      <c r="UK212" s="7"/>
      <c r="UL212" s="7"/>
      <c r="UM212" s="7"/>
      <c r="UN212" s="7"/>
      <c r="UO212" s="7"/>
      <c r="UP212" s="7"/>
      <c r="UQ212" s="7"/>
      <c r="UR212" s="7"/>
      <c r="US212" s="7"/>
      <c r="UT212" s="7"/>
      <c r="UU212" s="7"/>
      <c r="UV212" s="7"/>
      <c r="UW212" s="7"/>
      <c r="UX212" s="7"/>
      <c r="UY212" s="7"/>
      <c r="UZ212" s="7"/>
      <c r="VA212" s="7"/>
      <c r="VB212" s="7"/>
      <c r="VC212" s="7"/>
      <c r="VD212" s="7"/>
      <c r="VE212" s="7"/>
      <c r="VF212" s="7"/>
      <c r="VG212" s="7"/>
      <c r="VH212" s="7"/>
      <c r="VI212" s="7"/>
      <c r="VJ212" s="7"/>
      <c r="VK212" s="7"/>
      <c r="VL212" s="7"/>
      <c r="VM212" s="7"/>
      <c r="VN212" s="7"/>
      <c r="VO212" s="7"/>
      <c r="VP212" s="7"/>
      <c r="VQ212" s="7"/>
      <c r="VR212" s="7"/>
      <c r="VS212" s="7"/>
      <c r="VT212" s="7"/>
      <c r="VU212" s="7"/>
      <c r="VV212" s="7"/>
      <c r="VW212" s="7"/>
      <c r="VX212" s="7"/>
      <c r="VY212" s="7"/>
      <c r="VZ212" s="7"/>
      <c r="WA212" s="7"/>
      <c r="WB212" s="7"/>
      <c r="WC212" s="7"/>
      <c r="WD212" s="7"/>
      <c r="WE212" s="7"/>
      <c r="WF212" s="7"/>
      <c r="WG212" s="7"/>
      <c r="WH212" s="7"/>
      <c r="WI212" s="7"/>
      <c r="WJ212" s="7"/>
      <c r="WK212" s="7"/>
      <c r="WL212" s="7"/>
      <c r="WM212" s="7"/>
      <c r="WN212" s="7"/>
      <c r="WO212" s="7"/>
      <c r="WP212" s="7"/>
      <c r="WQ212" s="7"/>
      <c r="WR212" s="7"/>
      <c r="WS212" s="7"/>
      <c r="WT212" s="7"/>
      <c r="WU212" s="7"/>
      <c r="WV212" s="7"/>
      <c r="WW212" s="7"/>
      <c r="WX212" s="7"/>
      <c r="WY212" s="7"/>
      <c r="WZ212" s="7"/>
      <c r="XA212" s="7"/>
      <c r="XB212" s="7"/>
      <c r="XC212" s="7"/>
      <c r="XD212" s="7"/>
      <c r="XE212" s="7"/>
      <c r="XF212" s="7"/>
      <c r="XG212" s="7"/>
      <c r="XH212" s="7"/>
      <c r="XI212" s="7"/>
      <c r="XJ212" s="7"/>
      <c r="XK212" s="7"/>
      <c r="XL212" s="7"/>
      <c r="XM212" s="7"/>
      <c r="XN212" s="7"/>
      <c r="XO212" s="7"/>
      <c r="XP212" s="7"/>
      <c r="XQ212" s="7"/>
      <c r="XR212" s="7"/>
      <c r="XS212" s="7"/>
      <c r="XT212" s="7"/>
      <c r="XU212" s="7"/>
      <c r="XV212" s="7"/>
      <c r="XW212" s="7"/>
      <c r="XX212" s="7"/>
      <c r="XY212" s="7"/>
      <c r="XZ212" s="7"/>
      <c r="YA212" s="7"/>
      <c r="YB212" s="7"/>
      <c r="YC212" s="7"/>
      <c r="YD212" s="7"/>
      <c r="YE212" s="7"/>
      <c r="YF212" s="7"/>
      <c r="YG212" s="7"/>
      <c r="YH212" s="7"/>
      <c r="YI212" s="7"/>
      <c r="YJ212" s="7"/>
      <c r="YK212" s="7"/>
      <c r="YL212" s="7"/>
      <c r="YM212" s="7"/>
      <c r="YN212" s="7"/>
      <c r="YO212" s="7"/>
      <c r="YP212" s="7"/>
      <c r="YQ212" s="7"/>
      <c r="YR212" s="7"/>
      <c r="YS212" s="7"/>
      <c r="YT212" s="7"/>
      <c r="YU212" s="7"/>
      <c r="YV212" s="7"/>
      <c r="YW212" s="7"/>
      <c r="YX212" s="7"/>
      <c r="YY212" s="7"/>
      <c r="YZ212" s="7"/>
      <c r="ZA212" s="7"/>
      <c r="ZB212" s="7"/>
      <c r="ZC212" s="7"/>
      <c r="ZD212" s="7"/>
      <c r="ZE212" s="7"/>
      <c r="ZF212" s="7"/>
      <c r="ZG212" s="7"/>
      <c r="ZH212" s="7"/>
      <c r="ZI212" s="7"/>
      <c r="ZJ212" s="7"/>
      <c r="ZK212" s="7"/>
      <c r="ZL212" s="7"/>
      <c r="ZM212" s="7"/>
      <c r="ZN212" s="7"/>
      <c r="ZO212" s="7"/>
      <c r="ZP212" s="7"/>
      <c r="ZQ212" s="7"/>
      <c r="ZR212" s="7"/>
      <c r="ZS212" s="7"/>
      <c r="ZT212" s="7"/>
      <c r="ZU212" s="7"/>
      <c r="ZV212" s="7"/>
      <c r="ZW212" s="7"/>
      <c r="ZX212" s="7"/>
      <c r="ZY212" s="7"/>
      <c r="ZZ212" s="7"/>
      <c r="AAA212" s="7"/>
      <c r="AAB212" s="7"/>
      <c r="AAC212" s="7"/>
      <c r="AAD212" s="7"/>
      <c r="AAE212" s="7"/>
      <c r="AAF212" s="7"/>
      <c r="AAG212" s="7"/>
      <c r="AAH212" s="7"/>
      <c r="AAI212" s="7"/>
      <c r="AAJ212" s="7"/>
      <c r="AAK212" s="7"/>
      <c r="AAL212" s="7"/>
      <c r="AAM212" s="7"/>
      <c r="AAN212" s="7"/>
      <c r="AAO212" s="7"/>
      <c r="AAP212" s="7"/>
      <c r="AAQ212" s="7"/>
      <c r="AAR212" s="7"/>
      <c r="AAS212" s="7"/>
      <c r="AAT212" s="7"/>
      <c r="AAU212" s="7"/>
      <c r="AAV212" s="7"/>
      <c r="AAW212" s="7"/>
      <c r="AAX212" s="7"/>
      <c r="AAY212" s="7"/>
      <c r="AAZ212" s="7"/>
      <c r="ABA212" s="7"/>
      <c r="ABB212" s="7"/>
      <c r="ABC212" s="7"/>
      <c r="ABD212" s="7"/>
      <c r="ABE212" s="7"/>
      <c r="ABF212" s="7"/>
      <c r="ABG212" s="7"/>
      <c r="ABH212" s="7"/>
      <c r="ABI212" s="7"/>
      <c r="ABJ212" s="7"/>
      <c r="ABK212" s="7"/>
      <c r="ABL212" s="7"/>
      <c r="ABM212" s="7"/>
      <c r="ABN212" s="7"/>
      <c r="ABO212" s="7"/>
      <c r="ABP212" s="7"/>
      <c r="ABQ212" s="7"/>
      <c r="ABR212" s="7"/>
      <c r="ABS212" s="7"/>
      <c r="ABT212" s="7"/>
      <c r="ABU212" s="7"/>
      <c r="ABV212" s="7"/>
      <c r="ABW212" s="7"/>
      <c r="ABX212" s="7"/>
      <c r="ABY212" s="7"/>
      <c r="ABZ212" s="7"/>
      <c r="ACA212" s="7"/>
      <c r="ACB212" s="7"/>
      <c r="ACC212" s="7"/>
      <c r="ACD212" s="7"/>
      <c r="ACE212" s="7"/>
      <c r="ACF212" s="7"/>
      <c r="ACG212" s="7"/>
      <c r="ACH212" s="7"/>
      <c r="ACI212" s="7"/>
      <c r="ACJ212" s="7"/>
      <c r="ACK212" s="7"/>
      <c r="ACL212" s="7"/>
      <c r="ACM212" s="7"/>
      <c r="ACN212" s="7"/>
      <c r="ACO212" s="7"/>
      <c r="ACP212" s="7"/>
      <c r="ACQ212" s="7"/>
      <c r="ACR212" s="7"/>
      <c r="ACS212" s="7"/>
      <c r="ACT212" s="7"/>
      <c r="ACU212" s="7"/>
      <c r="ACV212" s="7"/>
      <c r="ACW212" s="7"/>
      <c r="ACX212" s="7"/>
      <c r="ACY212" s="7"/>
      <c r="ACZ212" s="7"/>
      <c r="ADA212" s="7"/>
      <c r="ADB212" s="7"/>
      <c r="ADC212" s="7"/>
      <c r="ADD212" s="7"/>
      <c r="ADE212" s="7"/>
      <c r="ADF212" s="7"/>
      <c r="ADG212" s="7"/>
      <c r="ADH212" s="7"/>
      <c r="ADI212" s="7"/>
      <c r="ADJ212" s="7"/>
      <c r="ADK212" s="7"/>
      <c r="ADL212" s="7"/>
      <c r="ADM212" s="7"/>
      <c r="ADN212" s="7"/>
      <c r="ADO212" s="7"/>
      <c r="ADP212" s="7"/>
      <c r="ADQ212" s="7"/>
      <c r="ADR212" s="7"/>
      <c r="ADS212" s="7"/>
      <c r="ADT212" s="7"/>
      <c r="ADU212" s="7"/>
      <c r="ADV212" s="7"/>
      <c r="ADW212" s="7"/>
      <c r="ADX212" s="7"/>
      <c r="ADY212" s="7"/>
      <c r="ADZ212" s="7"/>
      <c r="AEA212" s="7"/>
      <c r="AEB212" s="7"/>
      <c r="AEC212" s="7"/>
      <c r="AED212" s="7"/>
      <c r="AEE212" s="7"/>
      <c r="AEF212" s="7"/>
      <c r="AEG212" s="7"/>
      <c r="AEH212" s="7"/>
      <c r="AEI212" s="7"/>
      <c r="AEJ212" s="7"/>
      <c r="AEK212" s="7"/>
      <c r="AEL212" s="7"/>
      <c r="AEM212" s="7"/>
      <c r="AEN212" s="7"/>
      <c r="AEO212" s="7"/>
      <c r="AEP212" s="7"/>
      <c r="AEQ212" s="7"/>
      <c r="AER212" s="7"/>
      <c r="AES212" s="7"/>
      <c r="AET212" s="7"/>
      <c r="AEU212" s="7"/>
      <c r="AEV212" s="7"/>
      <c r="AEW212" s="7"/>
      <c r="AEX212" s="7"/>
      <c r="AEY212" s="7"/>
      <c r="AEZ212" s="7"/>
      <c r="AFA212" s="7"/>
      <c r="AFB212" s="7"/>
      <c r="AFC212" s="7"/>
      <c r="AFD212" s="7"/>
      <c r="AFE212" s="7"/>
      <c r="AFF212" s="7"/>
      <c r="AFG212" s="7"/>
      <c r="AFH212" s="7"/>
      <c r="AFI212" s="7"/>
      <c r="AFJ212" s="7"/>
      <c r="AFK212" s="7"/>
      <c r="AFL212" s="7"/>
      <c r="AFM212" s="7"/>
      <c r="AFN212" s="7"/>
      <c r="AFO212" s="7"/>
      <c r="AFP212" s="7"/>
      <c r="AFQ212" s="7"/>
      <c r="AFR212" s="7"/>
      <c r="AFS212" s="7"/>
      <c r="AFT212" s="7"/>
      <c r="AFU212" s="7"/>
      <c r="AFV212" s="7"/>
      <c r="AFW212" s="7"/>
      <c r="AFX212" s="7"/>
      <c r="AFY212" s="7"/>
      <c r="AFZ212" s="7"/>
      <c r="AGA212" s="7"/>
      <c r="AGB212" s="7"/>
      <c r="AGC212" s="7"/>
      <c r="AGD212" s="7"/>
      <c r="AGE212" s="7"/>
      <c r="AGF212" s="7"/>
      <c r="AGG212" s="7"/>
      <c r="AGH212" s="7"/>
      <c r="AGI212" s="7"/>
      <c r="AGJ212" s="7"/>
      <c r="AGK212" s="7"/>
      <c r="AGL212" s="7"/>
      <c r="AGM212" s="7"/>
      <c r="AGN212" s="7"/>
      <c r="AGO212" s="7"/>
      <c r="AGP212" s="7"/>
      <c r="AGQ212" s="7"/>
      <c r="AGR212" s="7"/>
      <c r="AGS212" s="7"/>
      <c r="AGT212" s="7"/>
      <c r="AGU212" s="7"/>
      <c r="AGV212" s="7"/>
      <c r="AGW212" s="7"/>
      <c r="AGX212" s="7"/>
      <c r="AGY212" s="7"/>
      <c r="AGZ212" s="7"/>
      <c r="AHA212" s="7"/>
      <c r="AHB212" s="7"/>
      <c r="AHC212" s="7"/>
      <c r="AHD212" s="7"/>
      <c r="AHE212" s="7"/>
      <c r="AHF212" s="7"/>
      <c r="AHG212" s="7"/>
      <c r="AHH212" s="7"/>
      <c r="AHI212" s="7"/>
      <c r="AHJ212" s="7"/>
      <c r="AHK212" s="7"/>
      <c r="AHL212" s="7"/>
      <c r="AHM212" s="7"/>
      <c r="AHN212" s="7"/>
      <c r="AHO212" s="7"/>
      <c r="AHP212" s="7"/>
      <c r="AHQ212" s="7"/>
      <c r="AHR212" s="7"/>
      <c r="AHS212" s="7"/>
      <c r="AHT212" s="7"/>
      <c r="AHU212" s="7"/>
      <c r="AHV212" s="7"/>
      <c r="AHW212" s="7"/>
      <c r="AHX212" s="7"/>
      <c r="AHY212" s="7"/>
      <c r="AHZ212" s="7"/>
      <c r="AIA212" s="7"/>
      <c r="AIB212" s="7"/>
      <c r="AIC212" s="7"/>
      <c r="AID212" s="7"/>
      <c r="AIE212" s="7"/>
      <c r="AIF212" s="7"/>
      <c r="AIG212" s="7"/>
      <c r="AIH212" s="7"/>
      <c r="AII212" s="7"/>
      <c r="AIJ212" s="7"/>
      <c r="AIK212" s="7"/>
      <c r="AIL212" s="7"/>
      <c r="AIM212" s="7"/>
      <c r="AIN212" s="7"/>
      <c r="AIO212" s="7"/>
      <c r="AIP212" s="7"/>
      <c r="AIQ212" s="7"/>
      <c r="AIR212" s="7"/>
      <c r="AIS212" s="7"/>
      <c r="AIT212" s="7"/>
      <c r="AIU212" s="7"/>
      <c r="AIV212" s="7"/>
      <c r="AIW212" s="7"/>
      <c r="AIX212" s="7"/>
      <c r="AIY212" s="7"/>
      <c r="AIZ212" s="7"/>
      <c r="AJA212" s="7"/>
      <c r="AJB212" s="7"/>
      <c r="AJC212" s="7"/>
      <c r="AJD212" s="7"/>
      <c r="AJE212" s="7"/>
      <c r="AJF212" s="7"/>
      <c r="AJG212" s="7"/>
      <c r="AJH212" s="7"/>
      <c r="AJI212" s="7"/>
      <c r="AJJ212" s="7"/>
      <c r="AJK212" s="7"/>
      <c r="AJL212" s="7"/>
      <c r="AJM212" s="7"/>
      <c r="AJN212" s="7"/>
      <c r="AJO212" s="7"/>
      <c r="AJP212" s="7"/>
      <c r="AJQ212" s="7"/>
      <c r="AJR212" s="7"/>
      <c r="AJS212" s="7"/>
      <c r="AJT212" s="7"/>
      <c r="AJU212" s="7"/>
      <c r="AJV212" s="7"/>
      <c r="AJW212" s="7"/>
      <c r="AJX212" s="7"/>
      <c r="AJY212" s="7"/>
      <c r="AJZ212" s="7"/>
      <c r="AKA212" s="7"/>
      <c r="AKB212" s="7"/>
      <c r="AKC212" s="7"/>
      <c r="AKD212" s="7"/>
      <c r="AKE212" s="7"/>
      <c r="AKF212" s="7"/>
      <c r="AKG212" s="7"/>
      <c r="AKH212" s="7"/>
      <c r="AKI212" s="7"/>
      <c r="AKJ212" s="7"/>
      <c r="AKK212" s="7"/>
      <c r="AKL212" s="7"/>
      <c r="AKM212" s="7"/>
      <c r="AKN212" s="7"/>
      <c r="AKO212" s="7"/>
      <c r="AKP212" s="7"/>
      <c r="AKQ212" s="7"/>
      <c r="AKR212" s="7"/>
      <c r="AKS212" s="7"/>
      <c r="AKT212" s="7"/>
      <c r="AKU212" s="7"/>
      <c r="AKV212" s="7"/>
      <c r="AKW212" s="7"/>
      <c r="AKX212" s="7"/>
      <c r="AKY212" s="7"/>
      <c r="AKZ212" s="7"/>
      <c r="ALA212" s="7"/>
      <c r="ALB212" s="7"/>
      <c r="ALC212" s="7"/>
      <c r="ALD212" s="7"/>
      <c r="ALE212" s="7"/>
      <c r="ALF212" s="7"/>
      <c r="ALG212" s="7"/>
      <c r="ALH212" s="7"/>
      <c r="ALI212" s="7"/>
      <c r="ALJ212" s="7"/>
      <c r="ALK212" s="7"/>
      <c r="ALL212" s="7"/>
      <c r="ALM212" s="7"/>
      <c r="ALN212" s="7"/>
      <c r="ALO212" s="7"/>
      <c r="ALP212" s="7"/>
      <c r="ALQ212" s="7"/>
      <c r="ALR212" s="7"/>
      <c r="ALS212" s="7"/>
      <c r="ALT212" s="7"/>
      <c r="ALU212" s="7"/>
      <c r="ALV212" s="7"/>
      <c r="ALW212" s="7"/>
      <c r="ALX212" s="7"/>
      <c r="ALY212" s="7"/>
      <c r="ALZ212" s="7"/>
      <c r="AMA212" s="7"/>
      <c r="AMB212" s="7"/>
      <c r="AMC212" s="7"/>
      <c r="AMD212" s="7"/>
    </row>
    <row r="213" spans="1:1018" ht="15.2" customHeight="1" x14ac:dyDescent="0.25">
      <c r="A213" s="35" t="s">
        <v>139</v>
      </c>
      <c r="B213" s="4" t="s">
        <v>151</v>
      </c>
      <c r="C213" s="3">
        <v>1.54</v>
      </c>
      <c r="D213" s="3">
        <v>2.14</v>
      </c>
      <c r="E213" s="4" t="s">
        <v>255</v>
      </c>
      <c r="F213" s="3">
        <v>1.0109999999999999</v>
      </c>
      <c r="G213" s="41" t="s">
        <v>10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  <c r="IW213" s="7"/>
      <c r="IX213" s="7"/>
      <c r="IY213" s="7"/>
      <c r="IZ213" s="7"/>
      <c r="JA213" s="7"/>
      <c r="JB213" s="7"/>
      <c r="JC213" s="7"/>
      <c r="JD213" s="7"/>
      <c r="JE213" s="7"/>
      <c r="JF213" s="7"/>
      <c r="JG213" s="7"/>
      <c r="JH213" s="7"/>
      <c r="JI213" s="7"/>
      <c r="JJ213" s="7"/>
      <c r="JK213" s="7"/>
      <c r="JL213" s="7"/>
      <c r="JM213" s="7"/>
      <c r="JN213" s="7"/>
      <c r="JO213" s="7"/>
      <c r="JP213" s="7"/>
      <c r="JQ213" s="7"/>
      <c r="JR213" s="7"/>
      <c r="JS213" s="7"/>
      <c r="JT213" s="7"/>
      <c r="JU213" s="7"/>
      <c r="JV213" s="7"/>
      <c r="JW213" s="7"/>
      <c r="JX213" s="7"/>
      <c r="JY213" s="7"/>
      <c r="JZ213" s="7"/>
      <c r="KA213" s="7"/>
      <c r="KB213" s="7"/>
      <c r="KC213" s="7"/>
      <c r="KD213" s="7"/>
      <c r="KE213" s="7"/>
      <c r="KF213" s="7"/>
      <c r="KG213" s="7"/>
      <c r="KH213" s="7"/>
      <c r="KI213" s="7"/>
      <c r="KJ213" s="7"/>
      <c r="KK213" s="7"/>
      <c r="KL213" s="7"/>
      <c r="KM213" s="7"/>
      <c r="KN213" s="7"/>
      <c r="KO213" s="7"/>
      <c r="KP213" s="7"/>
      <c r="KQ213" s="7"/>
      <c r="KR213" s="7"/>
      <c r="KS213" s="7"/>
      <c r="KT213" s="7"/>
      <c r="KU213" s="7"/>
      <c r="KV213" s="7"/>
      <c r="KW213" s="7"/>
      <c r="KX213" s="7"/>
      <c r="KY213" s="7"/>
      <c r="KZ213" s="7"/>
      <c r="LA213" s="7"/>
      <c r="LB213" s="7"/>
      <c r="LC213" s="7"/>
      <c r="LD213" s="7"/>
      <c r="LE213" s="7"/>
      <c r="LF213" s="7"/>
      <c r="LG213" s="7"/>
      <c r="LH213" s="7"/>
      <c r="LI213" s="7"/>
      <c r="LJ213" s="7"/>
      <c r="LK213" s="7"/>
      <c r="LL213" s="7"/>
      <c r="LM213" s="7"/>
      <c r="LN213" s="7"/>
      <c r="LO213" s="7"/>
      <c r="LP213" s="7"/>
      <c r="LQ213" s="7"/>
      <c r="LR213" s="7"/>
      <c r="LS213" s="7"/>
      <c r="LT213" s="7"/>
      <c r="LU213" s="7"/>
      <c r="LV213" s="7"/>
      <c r="LW213" s="7"/>
      <c r="LX213" s="7"/>
      <c r="LY213" s="7"/>
      <c r="LZ213" s="7"/>
      <c r="MA213" s="7"/>
      <c r="MB213" s="7"/>
      <c r="MC213" s="7"/>
      <c r="MD213" s="7"/>
      <c r="ME213" s="7"/>
      <c r="MF213" s="7"/>
      <c r="MG213" s="7"/>
      <c r="MH213" s="7"/>
      <c r="MI213" s="7"/>
      <c r="MJ213" s="7"/>
      <c r="MK213" s="7"/>
      <c r="ML213" s="7"/>
      <c r="MM213" s="7"/>
      <c r="MN213" s="7"/>
      <c r="MO213" s="7"/>
      <c r="MP213" s="7"/>
      <c r="MQ213" s="7"/>
      <c r="MR213" s="7"/>
      <c r="MS213" s="7"/>
      <c r="MT213" s="7"/>
      <c r="MU213" s="7"/>
      <c r="MV213" s="7"/>
      <c r="MW213" s="7"/>
      <c r="MX213" s="7"/>
      <c r="MY213" s="7"/>
      <c r="MZ213" s="7"/>
      <c r="NA213" s="7"/>
      <c r="NB213" s="7"/>
      <c r="NC213" s="7"/>
      <c r="ND213" s="7"/>
      <c r="NE213" s="7"/>
      <c r="NF213" s="7"/>
      <c r="NG213" s="7"/>
      <c r="NH213" s="7"/>
      <c r="NI213" s="7"/>
      <c r="NJ213" s="7"/>
      <c r="NK213" s="7"/>
      <c r="NL213" s="7"/>
      <c r="NM213" s="7"/>
      <c r="NN213" s="7"/>
      <c r="NO213" s="7"/>
      <c r="NP213" s="7"/>
      <c r="NQ213" s="7"/>
      <c r="NR213" s="7"/>
      <c r="NS213" s="7"/>
      <c r="NT213" s="7"/>
      <c r="NU213" s="7"/>
      <c r="NV213" s="7"/>
      <c r="NW213" s="7"/>
      <c r="NX213" s="7"/>
      <c r="NY213" s="7"/>
      <c r="NZ213" s="7"/>
      <c r="OA213" s="7"/>
      <c r="OB213" s="7"/>
      <c r="OC213" s="7"/>
      <c r="OD213" s="7"/>
      <c r="OE213" s="7"/>
      <c r="OF213" s="7"/>
      <c r="OG213" s="7"/>
      <c r="OH213" s="7"/>
      <c r="OI213" s="7"/>
      <c r="OJ213" s="7"/>
      <c r="OK213" s="7"/>
      <c r="OL213" s="7"/>
      <c r="OM213" s="7"/>
      <c r="ON213" s="7"/>
      <c r="OO213" s="7"/>
      <c r="OP213" s="7"/>
      <c r="OQ213" s="7"/>
      <c r="OR213" s="7"/>
      <c r="OS213" s="7"/>
      <c r="OT213" s="7"/>
      <c r="OU213" s="7"/>
      <c r="OV213" s="7"/>
      <c r="OW213" s="7"/>
      <c r="OX213" s="7"/>
      <c r="OY213" s="7"/>
      <c r="OZ213" s="7"/>
      <c r="PA213" s="7"/>
      <c r="PB213" s="7"/>
      <c r="PC213" s="7"/>
      <c r="PD213" s="7"/>
      <c r="PE213" s="7"/>
      <c r="PF213" s="7"/>
      <c r="PG213" s="7"/>
      <c r="PH213" s="7"/>
      <c r="PI213" s="7"/>
      <c r="PJ213" s="7"/>
      <c r="PK213" s="7"/>
      <c r="PL213" s="7"/>
      <c r="PM213" s="7"/>
      <c r="PN213" s="7"/>
      <c r="PO213" s="7"/>
      <c r="PP213" s="7"/>
      <c r="PQ213" s="7"/>
      <c r="PR213" s="7"/>
      <c r="PS213" s="7"/>
      <c r="PT213" s="7"/>
      <c r="PU213" s="7"/>
      <c r="PV213" s="7"/>
      <c r="PW213" s="7"/>
      <c r="PX213" s="7"/>
      <c r="PY213" s="7"/>
      <c r="PZ213" s="7"/>
      <c r="QA213" s="7"/>
      <c r="QB213" s="7"/>
      <c r="QC213" s="7"/>
      <c r="QD213" s="7"/>
      <c r="QE213" s="7"/>
      <c r="QF213" s="7"/>
      <c r="QG213" s="7"/>
      <c r="QH213" s="7"/>
      <c r="QI213" s="7"/>
      <c r="QJ213" s="7"/>
      <c r="QK213" s="7"/>
      <c r="QL213" s="7"/>
      <c r="QM213" s="7"/>
      <c r="QN213" s="7"/>
      <c r="QO213" s="7"/>
      <c r="QP213" s="7"/>
      <c r="QQ213" s="7"/>
      <c r="QR213" s="7"/>
      <c r="QS213" s="7"/>
      <c r="QT213" s="7"/>
      <c r="QU213" s="7"/>
      <c r="QV213" s="7"/>
      <c r="QW213" s="7"/>
      <c r="QX213" s="7"/>
      <c r="QY213" s="7"/>
      <c r="QZ213" s="7"/>
      <c r="RA213" s="7"/>
      <c r="RB213" s="7"/>
      <c r="RC213" s="7"/>
      <c r="RD213" s="7"/>
      <c r="RE213" s="7"/>
      <c r="RF213" s="7"/>
      <c r="RG213" s="7"/>
      <c r="RH213" s="7"/>
      <c r="RI213" s="7"/>
      <c r="RJ213" s="7"/>
      <c r="RK213" s="7"/>
      <c r="RL213" s="7"/>
      <c r="RM213" s="7"/>
      <c r="RN213" s="7"/>
      <c r="RO213" s="7"/>
      <c r="RP213" s="7"/>
      <c r="RQ213" s="7"/>
      <c r="RR213" s="7"/>
      <c r="RS213" s="7"/>
      <c r="RT213" s="7"/>
      <c r="RU213" s="7"/>
      <c r="RV213" s="7"/>
      <c r="RW213" s="7"/>
      <c r="RX213" s="7"/>
      <c r="RY213" s="7"/>
      <c r="RZ213" s="7"/>
      <c r="SA213" s="7"/>
      <c r="SB213" s="7"/>
      <c r="SC213" s="7"/>
      <c r="SD213" s="7"/>
      <c r="SE213" s="7"/>
      <c r="SF213" s="7"/>
      <c r="SG213" s="7"/>
      <c r="SH213" s="7"/>
      <c r="SI213" s="7"/>
      <c r="SJ213" s="7"/>
      <c r="SK213" s="7"/>
      <c r="SL213" s="7"/>
      <c r="SM213" s="7"/>
      <c r="SN213" s="7"/>
      <c r="SO213" s="7"/>
      <c r="SP213" s="7"/>
      <c r="SQ213" s="7"/>
      <c r="SR213" s="7"/>
      <c r="SS213" s="7"/>
      <c r="ST213" s="7"/>
      <c r="SU213" s="7"/>
      <c r="SV213" s="7"/>
      <c r="SW213" s="7"/>
      <c r="SX213" s="7"/>
      <c r="SY213" s="7"/>
      <c r="SZ213" s="7"/>
      <c r="TA213" s="7"/>
      <c r="TB213" s="7"/>
      <c r="TC213" s="7"/>
      <c r="TD213" s="7"/>
      <c r="TE213" s="7"/>
      <c r="TF213" s="7"/>
      <c r="TG213" s="7"/>
      <c r="TH213" s="7"/>
      <c r="TI213" s="7"/>
      <c r="TJ213" s="7"/>
      <c r="TK213" s="7"/>
      <c r="TL213" s="7"/>
      <c r="TM213" s="7"/>
      <c r="TN213" s="7"/>
      <c r="TO213" s="7"/>
      <c r="TP213" s="7"/>
      <c r="TQ213" s="7"/>
      <c r="TR213" s="7"/>
      <c r="TS213" s="7"/>
      <c r="TT213" s="7"/>
      <c r="TU213" s="7"/>
      <c r="TV213" s="7"/>
      <c r="TW213" s="7"/>
      <c r="TX213" s="7"/>
      <c r="TY213" s="7"/>
      <c r="TZ213" s="7"/>
      <c r="UA213" s="7"/>
      <c r="UB213" s="7"/>
      <c r="UC213" s="7"/>
      <c r="UD213" s="7"/>
      <c r="UE213" s="7"/>
      <c r="UF213" s="7"/>
      <c r="UG213" s="7"/>
      <c r="UH213" s="7"/>
      <c r="UI213" s="7"/>
      <c r="UJ213" s="7"/>
      <c r="UK213" s="7"/>
      <c r="UL213" s="7"/>
      <c r="UM213" s="7"/>
      <c r="UN213" s="7"/>
      <c r="UO213" s="7"/>
      <c r="UP213" s="7"/>
      <c r="UQ213" s="7"/>
      <c r="UR213" s="7"/>
      <c r="US213" s="7"/>
      <c r="UT213" s="7"/>
      <c r="UU213" s="7"/>
      <c r="UV213" s="7"/>
      <c r="UW213" s="7"/>
      <c r="UX213" s="7"/>
      <c r="UY213" s="7"/>
      <c r="UZ213" s="7"/>
      <c r="VA213" s="7"/>
      <c r="VB213" s="7"/>
      <c r="VC213" s="7"/>
      <c r="VD213" s="7"/>
      <c r="VE213" s="7"/>
      <c r="VF213" s="7"/>
      <c r="VG213" s="7"/>
      <c r="VH213" s="7"/>
      <c r="VI213" s="7"/>
      <c r="VJ213" s="7"/>
      <c r="VK213" s="7"/>
      <c r="VL213" s="7"/>
      <c r="VM213" s="7"/>
      <c r="VN213" s="7"/>
      <c r="VO213" s="7"/>
      <c r="VP213" s="7"/>
      <c r="VQ213" s="7"/>
      <c r="VR213" s="7"/>
      <c r="VS213" s="7"/>
      <c r="VT213" s="7"/>
      <c r="VU213" s="7"/>
      <c r="VV213" s="7"/>
      <c r="VW213" s="7"/>
      <c r="VX213" s="7"/>
      <c r="VY213" s="7"/>
      <c r="VZ213" s="7"/>
      <c r="WA213" s="7"/>
      <c r="WB213" s="7"/>
      <c r="WC213" s="7"/>
      <c r="WD213" s="7"/>
      <c r="WE213" s="7"/>
      <c r="WF213" s="7"/>
      <c r="WG213" s="7"/>
      <c r="WH213" s="7"/>
      <c r="WI213" s="7"/>
      <c r="WJ213" s="7"/>
      <c r="WK213" s="7"/>
      <c r="WL213" s="7"/>
      <c r="WM213" s="7"/>
      <c r="WN213" s="7"/>
      <c r="WO213" s="7"/>
      <c r="WP213" s="7"/>
      <c r="WQ213" s="7"/>
      <c r="WR213" s="7"/>
      <c r="WS213" s="7"/>
      <c r="WT213" s="7"/>
      <c r="WU213" s="7"/>
      <c r="WV213" s="7"/>
      <c r="WW213" s="7"/>
      <c r="WX213" s="7"/>
      <c r="WY213" s="7"/>
      <c r="WZ213" s="7"/>
      <c r="XA213" s="7"/>
      <c r="XB213" s="7"/>
      <c r="XC213" s="7"/>
      <c r="XD213" s="7"/>
      <c r="XE213" s="7"/>
      <c r="XF213" s="7"/>
      <c r="XG213" s="7"/>
      <c r="XH213" s="7"/>
      <c r="XI213" s="7"/>
      <c r="XJ213" s="7"/>
      <c r="XK213" s="7"/>
      <c r="XL213" s="7"/>
      <c r="XM213" s="7"/>
      <c r="XN213" s="7"/>
      <c r="XO213" s="7"/>
      <c r="XP213" s="7"/>
      <c r="XQ213" s="7"/>
      <c r="XR213" s="7"/>
      <c r="XS213" s="7"/>
      <c r="XT213" s="7"/>
      <c r="XU213" s="7"/>
      <c r="XV213" s="7"/>
      <c r="XW213" s="7"/>
      <c r="XX213" s="7"/>
      <c r="XY213" s="7"/>
      <c r="XZ213" s="7"/>
      <c r="YA213" s="7"/>
      <c r="YB213" s="7"/>
      <c r="YC213" s="7"/>
      <c r="YD213" s="7"/>
      <c r="YE213" s="7"/>
      <c r="YF213" s="7"/>
      <c r="YG213" s="7"/>
      <c r="YH213" s="7"/>
      <c r="YI213" s="7"/>
      <c r="YJ213" s="7"/>
      <c r="YK213" s="7"/>
      <c r="YL213" s="7"/>
      <c r="YM213" s="7"/>
      <c r="YN213" s="7"/>
      <c r="YO213" s="7"/>
      <c r="YP213" s="7"/>
      <c r="YQ213" s="7"/>
      <c r="YR213" s="7"/>
      <c r="YS213" s="7"/>
      <c r="YT213" s="7"/>
      <c r="YU213" s="7"/>
      <c r="YV213" s="7"/>
      <c r="YW213" s="7"/>
      <c r="YX213" s="7"/>
      <c r="YY213" s="7"/>
      <c r="YZ213" s="7"/>
      <c r="ZA213" s="7"/>
      <c r="ZB213" s="7"/>
      <c r="ZC213" s="7"/>
      <c r="ZD213" s="7"/>
      <c r="ZE213" s="7"/>
      <c r="ZF213" s="7"/>
      <c r="ZG213" s="7"/>
      <c r="ZH213" s="7"/>
      <c r="ZI213" s="7"/>
      <c r="ZJ213" s="7"/>
      <c r="ZK213" s="7"/>
      <c r="ZL213" s="7"/>
      <c r="ZM213" s="7"/>
      <c r="ZN213" s="7"/>
      <c r="ZO213" s="7"/>
      <c r="ZP213" s="7"/>
      <c r="ZQ213" s="7"/>
      <c r="ZR213" s="7"/>
      <c r="ZS213" s="7"/>
      <c r="ZT213" s="7"/>
      <c r="ZU213" s="7"/>
      <c r="ZV213" s="7"/>
      <c r="ZW213" s="7"/>
      <c r="ZX213" s="7"/>
      <c r="ZY213" s="7"/>
      <c r="ZZ213" s="7"/>
      <c r="AAA213" s="7"/>
      <c r="AAB213" s="7"/>
      <c r="AAC213" s="7"/>
      <c r="AAD213" s="7"/>
      <c r="AAE213" s="7"/>
      <c r="AAF213" s="7"/>
      <c r="AAG213" s="7"/>
      <c r="AAH213" s="7"/>
      <c r="AAI213" s="7"/>
      <c r="AAJ213" s="7"/>
      <c r="AAK213" s="7"/>
      <c r="AAL213" s="7"/>
      <c r="AAM213" s="7"/>
      <c r="AAN213" s="7"/>
      <c r="AAO213" s="7"/>
      <c r="AAP213" s="7"/>
      <c r="AAQ213" s="7"/>
      <c r="AAR213" s="7"/>
      <c r="AAS213" s="7"/>
      <c r="AAT213" s="7"/>
      <c r="AAU213" s="7"/>
      <c r="AAV213" s="7"/>
      <c r="AAW213" s="7"/>
      <c r="AAX213" s="7"/>
      <c r="AAY213" s="7"/>
      <c r="AAZ213" s="7"/>
      <c r="ABA213" s="7"/>
      <c r="ABB213" s="7"/>
      <c r="ABC213" s="7"/>
      <c r="ABD213" s="7"/>
      <c r="ABE213" s="7"/>
      <c r="ABF213" s="7"/>
      <c r="ABG213" s="7"/>
      <c r="ABH213" s="7"/>
      <c r="ABI213" s="7"/>
      <c r="ABJ213" s="7"/>
      <c r="ABK213" s="7"/>
      <c r="ABL213" s="7"/>
      <c r="ABM213" s="7"/>
      <c r="ABN213" s="7"/>
      <c r="ABO213" s="7"/>
      <c r="ABP213" s="7"/>
      <c r="ABQ213" s="7"/>
      <c r="ABR213" s="7"/>
      <c r="ABS213" s="7"/>
      <c r="ABT213" s="7"/>
      <c r="ABU213" s="7"/>
      <c r="ABV213" s="7"/>
      <c r="ABW213" s="7"/>
      <c r="ABX213" s="7"/>
      <c r="ABY213" s="7"/>
      <c r="ABZ213" s="7"/>
      <c r="ACA213" s="7"/>
      <c r="ACB213" s="7"/>
      <c r="ACC213" s="7"/>
      <c r="ACD213" s="7"/>
      <c r="ACE213" s="7"/>
      <c r="ACF213" s="7"/>
      <c r="ACG213" s="7"/>
      <c r="ACH213" s="7"/>
      <c r="ACI213" s="7"/>
      <c r="ACJ213" s="7"/>
      <c r="ACK213" s="7"/>
      <c r="ACL213" s="7"/>
      <c r="ACM213" s="7"/>
      <c r="ACN213" s="7"/>
      <c r="ACO213" s="7"/>
      <c r="ACP213" s="7"/>
      <c r="ACQ213" s="7"/>
      <c r="ACR213" s="7"/>
      <c r="ACS213" s="7"/>
      <c r="ACT213" s="7"/>
      <c r="ACU213" s="7"/>
      <c r="ACV213" s="7"/>
      <c r="ACW213" s="7"/>
      <c r="ACX213" s="7"/>
      <c r="ACY213" s="7"/>
      <c r="ACZ213" s="7"/>
      <c r="ADA213" s="7"/>
      <c r="ADB213" s="7"/>
      <c r="ADC213" s="7"/>
      <c r="ADD213" s="7"/>
      <c r="ADE213" s="7"/>
      <c r="ADF213" s="7"/>
      <c r="ADG213" s="7"/>
      <c r="ADH213" s="7"/>
      <c r="ADI213" s="7"/>
      <c r="ADJ213" s="7"/>
      <c r="ADK213" s="7"/>
      <c r="ADL213" s="7"/>
      <c r="ADM213" s="7"/>
      <c r="ADN213" s="7"/>
      <c r="ADO213" s="7"/>
      <c r="ADP213" s="7"/>
      <c r="ADQ213" s="7"/>
      <c r="ADR213" s="7"/>
      <c r="ADS213" s="7"/>
      <c r="ADT213" s="7"/>
      <c r="ADU213" s="7"/>
      <c r="ADV213" s="7"/>
      <c r="ADW213" s="7"/>
      <c r="ADX213" s="7"/>
      <c r="ADY213" s="7"/>
      <c r="ADZ213" s="7"/>
      <c r="AEA213" s="7"/>
      <c r="AEB213" s="7"/>
      <c r="AEC213" s="7"/>
      <c r="AED213" s="7"/>
      <c r="AEE213" s="7"/>
      <c r="AEF213" s="7"/>
      <c r="AEG213" s="7"/>
      <c r="AEH213" s="7"/>
      <c r="AEI213" s="7"/>
      <c r="AEJ213" s="7"/>
      <c r="AEK213" s="7"/>
      <c r="AEL213" s="7"/>
      <c r="AEM213" s="7"/>
      <c r="AEN213" s="7"/>
      <c r="AEO213" s="7"/>
      <c r="AEP213" s="7"/>
      <c r="AEQ213" s="7"/>
      <c r="AER213" s="7"/>
      <c r="AES213" s="7"/>
      <c r="AET213" s="7"/>
      <c r="AEU213" s="7"/>
      <c r="AEV213" s="7"/>
      <c r="AEW213" s="7"/>
      <c r="AEX213" s="7"/>
      <c r="AEY213" s="7"/>
      <c r="AEZ213" s="7"/>
      <c r="AFA213" s="7"/>
      <c r="AFB213" s="7"/>
      <c r="AFC213" s="7"/>
      <c r="AFD213" s="7"/>
      <c r="AFE213" s="7"/>
      <c r="AFF213" s="7"/>
      <c r="AFG213" s="7"/>
      <c r="AFH213" s="7"/>
      <c r="AFI213" s="7"/>
      <c r="AFJ213" s="7"/>
      <c r="AFK213" s="7"/>
      <c r="AFL213" s="7"/>
      <c r="AFM213" s="7"/>
      <c r="AFN213" s="7"/>
      <c r="AFO213" s="7"/>
      <c r="AFP213" s="7"/>
      <c r="AFQ213" s="7"/>
      <c r="AFR213" s="7"/>
      <c r="AFS213" s="7"/>
      <c r="AFT213" s="7"/>
      <c r="AFU213" s="7"/>
      <c r="AFV213" s="7"/>
      <c r="AFW213" s="7"/>
      <c r="AFX213" s="7"/>
      <c r="AFY213" s="7"/>
      <c r="AFZ213" s="7"/>
      <c r="AGA213" s="7"/>
      <c r="AGB213" s="7"/>
      <c r="AGC213" s="7"/>
      <c r="AGD213" s="7"/>
      <c r="AGE213" s="7"/>
      <c r="AGF213" s="7"/>
      <c r="AGG213" s="7"/>
      <c r="AGH213" s="7"/>
      <c r="AGI213" s="7"/>
      <c r="AGJ213" s="7"/>
      <c r="AGK213" s="7"/>
      <c r="AGL213" s="7"/>
      <c r="AGM213" s="7"/>
      <c r="AGN213" s="7"/>
      <c r="AGO213" s="7"/>
      <c r="AGP213" s="7"/>
      <c r="AGQ213" s="7"/>
      <c r="AGR213" s="7"/>
      <c r="AGS213" s="7"/>
      <c r="AGT213" s="7"/>
      <c r="AGU213" s="7"/>
      <c r="AGV213" s="7"/>
      <c r="AGW213" s="7"/>
      <c r="AGX213" s="7"/>
      <c r="AGY213" s="7"/>
      <c r="AGZ213" s="7"/>
      <c r="AHA213" s="7"/>
      <c r="AHB213" s="7"/>
      <c r="AHC213" s="7"/>
      <c r="AHD213" s="7"/>
      <c r="AHE213" s="7"/>
      <c r="AHF213" s="7"/>
      <c r="AHG213" s="7"/>
      <c r="AHH213" s="7"/>
      <c r="AHI213" s="7"/>
      <c r="AHJ213" s="7"/>
      <c r="AHK213" s="7"/>
      <c r="AHL213" s="7"/>
      <c r="AHM213" s="7"/>
      <c r="AHN213" s="7"/>
      <c r="AHO213" s="7"/>
      <c r="AHP213" s="7"/>
      <c r="AHQ213" s="7"/>
      <c r="AHR213" s="7"/>
      <c r="AHS213" s="7"/>
      <c r="AHT213" s="7"/>
      <c r="AHU213" s="7"/>
      <c r="AHV213" s="7"/>
      <c r="AHW213" s="7"/>
      <c r="AHX213" s="7"/>
      <c r="AHY213" s="7"/>
      <c r="AHZ213" s="7"/>
      <c r="AIA213" s="7"/>
      <c r="AIB213" s="7"/>
      <c r="AIC213" s="7"/>
      <c r="AID213" s="7"/>
      <c r="AIE213" s="7"/>
      <c r="AIF213" s="7"/>
      <c r="AIG213" s="7"/>
      <c r="AIH213" s="7"/>
      <c r="AII213" s="7"/>
      <c r="AIJ213" s="7"/>
      <c r="AIK213" s="7"/>
      <c r="AIL213" s="7"/>
      <c r="AIM213" s="7"/>
      <c r="AIN213" s="7"/>
      <c r="AIO213" s="7"/>
      <c r="AIP213" s="7"/>
      <c r="AIQ213" s="7"/>
      <c r="AIR213" s="7"/>
      <c r="AIS213" s="7"/>
      <c r="AIT213" s="7"/>
      <c r="AIU213" s="7"/>
      <c r="AIV213" s="7"/>
      <c r="AIW213" s="7"/>
      <c r="AIX213" s="7"/>
      <c r="AIY213" s="7"/>
      <c r="AIZ213" s="7"/>
      <c r="AJA213" s="7"/>
      <c r="AJB213" s="7"/>
      <c r="AJC213" s="7"/>
      <c r="AJD213" s="7"/>
      <c r="AJE213" s="7"/>
      <c r="AJF213" s="7"/>
      <c r="AJG213" s="7"/>
      <c r="AJH213" s="7"/>
      <c r="AJI213" s="7"/>
      <c r="AJJ213" s="7"/>
      <c r="AJK213" s="7"/>
      <c r="AJL213" s="7"/>
      <c r="AJM213" s="7"/>
      <c r="AJN213" s="7"/>
      <c r="AJO213" s="7"/>
      <c r="AJP213" s="7"/>
      <c r="AJQ213" s="7"/>
      <c r="AJR213" s="7"/>
      <c r="AJS213" s="7"/>
      <c r="AJT213" s="7"/>
      <c r="AJU213" s="7"/>
      <c r="AJV213" s="7"/>
      <c r="AJW213" s="7"/>
      <c r="AJX213" s="7"/>
      <c r="AJY213" s="7"/>
      <c r="AJZ213" s="7"/>
      <c r="AKA213" s="7"/>
      <c r="AKB213" s="7"/>
      <c r="AKC213" s="7"/>
      <c r="AKD213" s="7"/>
      <c r="AKE213" s="7"/>
      <c r="AKF213" s="7"/>
      <c r="AKG213" s="7"/>
      <c r="AKH213" s="7"/>
      <c r="AKI213" s="7"/>
      <c r="AKJ213" s="7"/>
      <c r="AKK213" s="7"/>
      <c r="AKL213" s="7"/>
      <c r="AKM213" s="7"/>
      <c r="AKN213" s="7"/>
      <c r="AKO213" s="7"/>
      <c r="AKP213" s="7"/>
      <c r="AKQ213" s="7"/>
      <c r="AKR213" s="7"/>
      <c r="AKS213" s="7"/>
      <c r="AKT213" s="7"/>
      <c r="AKU213" s="7"/>
      <c r="AKV213" s="7"/>
      <c r="AKW213" s="7"/>
      <c r="AKX213" s="7"/>
      <c r="AKY213" s="7"/>
      <c r="AKZ213" s="7"/>
      <c r="ALA213" s="7"/>
      <c r="ALB213" s="7"/>
      <c r="ALC213" s="7"/>
      <c r="ALD213" s="7"/>
      <c r="ALE213" s="7"/>
      <c r="ALF213" s="7"/>
      <c r="ALG213" s="7"/>
      <c r="ALH213" s="7"/>
      <c r="ALI213" s="7"/>
      <c r="ALJ213" s="7"/>
      <c r="ALK213" s="7"/>
      <c r="ALL213" s="7"/>
      <c r="ALM213" s="7"/>
      <c r="ALN213" s="7"/>
      <c r="ALO213" s="7"/>
      <c r="ALP213" s="7"/>
      <c r="ALQ213" s="7"/>
      <c r="ALR213" s="7"/>
      <c r="ALS213" s="7"/>
      <c r="ALT213" s="7"/>
      <c r="ALU213" s="7"/>
      <c r="ALV213" s="7"/>
      <c r="ALW213" s="7"/>
      <c r="ALX213" s="7"/>
      <c r="ALY213" s="7"/>
      <c r="ALZ213" s="7"/>
      <c r="AMA213" s="7"/>
      <c r="AMB213" s="7"/>
      <c r="AMC213" s="7"/>
      <c r="AMD213" s="7"/>
    </row>
    <row r="214" spans="1:1018" x14ac:dyDescent="0.25">
      <c r="A214" s="42" t="s">
        <v>140</v>
      </c>
      <c r="B214" s="43" t="s">
        <v>34</v>
      </c>
      <c r="C214" s="3">
        <v>0.54800000000000004</v>
      </c>
      <c r="D214" s="3">
        <v>0.70799999999999996</v>
      </c>
      <c r="E214" s="4" t="s">
        <v>177</v>
      </c>
      <c r="F214" s="3">
        <f>1.02-0.75</f>
        <v>0.27</v>
      </c>
      <c r="G214" s="41" t="s">
        <v>10</v>
      </c>
    </row>
    <row r="215" spans="1:1018" x14ac:dyDescent="0.25">
      <c r="A215" s="42" t="s">
        <v>140</v>
      </c>
      <c r="B215" s="43" t="s">
        <v>151</v>
      </c>
      <c r="C215" s="3">
        <v>1.97</v>
      </c>
      <c r="D215" s="3">
        <v>2.59</v>
      </c>
      <c r="E215" s="4" t="s">
        <v>254</v>
      </c>
      <c r="F215" s="3">
        <v>1.014</v>
      </c>
      <c r="G215" s="41" t="s">
        <v>10</v>
      </c>
    </row>
    <row r="216" spans="1:1018" ht="15.2" customHeight="1" x14ac:dyDescent="0.25">
      <c r="A216" s="42" t="s">
        <v>141</v>
      </c>
      <c r="B216" s="43" t="s">
        <v>121</v>
      </c>
      <c r="C216" s="44">
        <v>0.73799999999999999</v>
      </c>
      <c r="D216" s="44">
        <v>1.4039999999999999</v>
      </c>
      <c r="E216" s="43" t="s">
        <v>142</v>
      </c>
      <c r="F216" s="9">
        <f>1.012-0.345-0.026-0.3-0.04</f>
        <v>0.30100000000000005</v>
      </c>
      <c r="G216" s="21" t="s">
        <v>10</v>
      </c>
    </row>
    <row r="217" spans="1:1018" ht="15.2" customHeight="1" x14ac:dyDescent="0.25">
      <c r="A217" s="35" t="s">
        <v>143</v>
      </c>
      <c r="B217" s="4"/>
      <c r="C217" s="9"/>
      <c r="D217" s="9"/>
      <c r="E217" s="5" t="s">
        <v>144</v>
      </c>
      <c r="F217" s="9">
        <v>0.19</v>
      </c>
      <c r="G217" s="21" t="s">
        <v>10</v>
      </c>
    </row>
    <row r="218" spans="1:1018" ht="15.2" customHeight="1" x14ac:dyDescent="0.25">
      <c r="A218" s="35" t="s">
        <v>143</v>
      </c>
      <c r="B218" s="4" t="s">
        <v>21</v>
      </c>
      <c r="C218" s="3">
        <v>1.696</v>
      </c>
      <c r="D218" s="3">
        <v>1.952</v>
      </c>
      <c r="E218" s="4" t="s">
        <v>198</v>
      </c>
      <c r="F218" s="3">
        <f>1.53-0.04-0.18</f>
        <v>1.31</v>
      </c>
      <c r="G218" s="21" t="s">
        <v>10</v>
      </c>
    </row>
    <row r="219" spans="1:1018" ht="15.2" customHeight="1" x14ac:dyDescent="0.25">
      <c r="A219" s="35" t="s">
        <v>143</v>
      </c>
      <c r="B219" s="4" t="s">
        <v>21</v>
      </c>
      <c r="C219" s="3">
        <v>2.0449999999999999</v>
      </c>
      <c r="D219" s="3">
        <v>2.34</v>
      </c>
      <c r="E219" s="4" t="s">
        <v>215</v>
      </c>
      <c r="F219" s="3">
        <v>1.5880000000000001</v>
      </c>
      <c r="G219" s="21" t="s">
        <v>10</v>
      </c>
    </row>
    <row r="220" spans="1:1018" ht="15.2" customHeight="1" x14ac:dyDescent="0.25">
      <c r="A220" s="35" t="s">
        <v>143</v>
      </c>
      <c r="B220" s="4" t="s">
        <v>21</v>
      </c>
      <c r="C220" s="3">
        <v>1.9990000000000001</v>
      </c>
      <c r="D220" s="3">
        <v>2.2410000000000001</v>
      </c>
      <c r="E220" s="4" t="s">
        <v>216</v>
      </c>
      <c r="F220" s="3">
        <v>1.5349999999999999</v>
      </c>
      <c r="G220" s="21" t="s">
        <v>10</v>
      </c>
    </row>
    <row r="221" spans="1:1018" ht="15.2" customHeight="1" x14ac:dyDescent="0.25">
      <c r="A221" s="35" t="s">
        <v>143</v>
      </c>
      <c r="B221" s="4" t="s">
        <v>21</v>
      </c>
      <c r="C221" s="3">
        <v>1.9810000000000001</v>
      </c>
      <c r="D221" s="3">
        <v>2.2610000000000001</v>
      </c>
      <c r="E221" s="4" t="s">
        <v>217</v>
      </c>
      <c r="F221" s="3">
        <v>1.546</v>
      </c>
      <c r="G221" s="21" t="s">
        <v>10</v>
      </c>
    </row>
    <row r="222" spans="1:1018" x14ac:dyDescent="0.25">
      <c r="A222" s="35" t="s">
        <v>145</v>
      </c>
      <c r="B222" s="4" t="s">
        <v>21</v>
      </c>
      <c r="C222" s="3">
        <v>1.5349999999999999</v>
      </c>
      <c r="D222" s="3">
        <v>1.81</v>
      </c>
      <c r="E222" s="4" t="s">
        <v>203</v>
      </c>
      <c r="F222" s="3">
        <f>0.909-0.103-0.14</f>
        <v>0.66600000000000004</v>
      </c>
      <c r="G222" s="21" t="s">
        <v>10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  <c r="IW222" s="7"/>
      <c r="IX222" s="7"/>
      <c r="IY222" s="7"/>
      <c r="IZ222" s="7"/>
      <c r="JA222" s="7"/>
      <c r="JB222" s="7"/>
      <c r="JC222" s="7"/>
      <c r="JD222" s="7"/>
      <c r="JE222" s="7"/>
      <c r="JF222" s="7"/>
      <c r="JG222" s="7"/>
      <c r="JH222" s="7"/>
      <c r="JI222" s="7"/>
      <c r="JJ222" s="7"/>
      <c r="JK222" s="7"/>
      <c r="JL222" s="7"/>
      <c r="JM222" s="7"/>
      <c r="JN222" s="7"/>
      <c r="JO222" s="7"/>
      <c r="JP222" s="7"/>
      <c r="JQ222" s="7"/>
      <c r="JR222" s="7"/>
      <c r="JS222" s="7"/>
      <c r="JT222" s="7"/>
      <c r="JU222" s="7"/>
      <c r="JV222" s="7"/>
      <c r="JW222" s="7"/>
      <c r="JX222" s="7"/>
      <c r="JY222" s="7"/>
      <c r="JZ222" s="7"/>
      <c r="KA222" s="7"/>
      <c r="KB222" s="7"/>
      <c r="KC222" s="7"/>
      <c r="KD222" s="7"/>
      <c r="KE222" s="7"/>
      <c r="KF222" s="7"/>
      <c r="KG222" s="7"/>
      <c r="KH222" s="7"/>
      <c r="KI222" s="7"/>
      <c r="KJ222" s="7"/>
      <c r="KK222" s="7"/>
      <c r="KL222" s="7"/>
      <c r="KM222" s="7"/>
      <c r="KN222" s="7"/>
      <c r="KO222" s="7"/>
      <c r="KP222" s="7"/>
      <c r="KQ222" s="7"/>
      <c r="KR222" s="7"/>
      <c r="KS222" s="7"/>
      <c r="KT222" s="7"/>
      <c r="KU222" s="7"/>
      <c r="KV222" s="7"/>
      <c r="KW222" s="7"/>
      <c r="KX222" s="7"/>
      <c r="KY222" s="7"/>
      <c r="KZ222" s="7"/>
      <c r="LA222" s="7"/>
      <c r="LB222" s="7"/>
      <c r="LC222" s="7"/>
      <c r="LD222" s="7"/>
      <c r="LE222" s="7"/>
      <c r="LF222" s="7"/>
      <c r="LG222" s="7"/>
      <c r="LH222" s="7"/>
      <c r="LI222" s="7"/>
      <c r="LJ222" s="7"/>
      <c r="LK222" s="7"/>
      <c r="LL222" s="7"/>
      <c r="LM222" s="7"/>
      <c r="LN222" s="7"/>
      <c r="LO222" s="7"/>
      <c r="LP222" s="7"/>
      <c r="LQ222" s="7"/>
      <c r="LR222" s="7"/>
      <c r="LS222" s="7"/>
      <c r="LT222" s="7"/>
      <c r="LU222" s="7"/>
      <c r="LV222" s="7"/>
      <c r="LW222" s="7"/>
      <c r="LX222" s="7"/>
      <c r="LY222" s="7"/>
      <c r="LZ222" s="7"/>
      <c r="MA222" s="7"/>
      <c r="MB222" s="7"/>
      <c r="MC222" s="7"/>
      <c r="MD222" s="7"/>
      <c r="ME222" s="7"/>
      <c r="MF222" s="7"/>
      <c r="MG222" s="7"/>
      <c r="MH222" s="7"/>
      <c r="MI222" s="7"/>
      <c r="MJ222" s="7"/>
      <c r="MK222" s="7"/>
      <c r="ML222" s="7"/>
      <c r="MM222" s="7"/>
      <c r="MN222" s="7"/>
      <c r="MO222" s="7"/>
      <c r="MP222" s="7"/>
      <c r="MQ222" s="7"/>
      <c r="MR222" s="7"/>
      <c r="MS222" s="7"/>
      <c r="MT222" s="7"/>
      <c r="MU222" s="7"/>
      <c r="MV222" s="7"/>
      <c r="MW222" s="7"/>
      <c r="MX222" s="7"/>
      <c r="MY222" s="7"/>
      <c r="MZ222" s="7"/>
      <c r="NA222" s="7"/>
      <c r="NB222" s="7"/>
      <c r="NC222" s="7"/>
      <c r="ND222" s="7"/>
      <c r="NE222" s="7"/>
      <c r="NF222" s="7"/>
      <c r="NG222" s="7"/>
      <c r="NH222" s="7"/>
      <c r="NI222" s="7"/>
      <c r="NJ222" s="7"/>
      <c r="NK222" s="7"/>
      <c r="NL222" s="7"/>
      <c r="NM222" s="7"/>
      <c r="NN222" s="7"/>
      <c r="NO222" s="7"/>
      <c r="NP222" s="7"/>
      <c r="NQ222" s="7"/>
      <c r="NR222" s="7"/>
      <c r="NS222" s="7"/>
      <c r="NT222" s="7"/>
      <c r="NU222" s="7"/>
      <c r="NV222" s="7"/>
      <c r="NW222" s="7"/>
      <c r="NX222" s="7"/>
      <c r="NY222" s="7"/>
      <c r="NZ222" s="7"/>
      <c r="OA222" s="7"/>
      <c r="OB222" s="7"/>
      <c r="OC222" s="7"/>
      <c r="OD222" s="7"/>
      <c r="OE222" s="7"/>
      <c r="OF222" s="7"/>
      <c r="OG222" s="7"/>
      <c r="OH222" s="7"/>
      <c r="OI222" s="7"/>
      <c r="OJ222" s="7"/>
      <c r="OK222" s="7"/>
      <c r="OL222" s="7"/>
      <c r="OM222" s="7"/>
      <c r="ON222" s="7"/>
      <c r="OO222" s="7"/>
      <c r="OP222" s="7"/>
      <c r="OQ222" s="7"/>
      <c r="OR222" s="7"/>
      <c r="OS222" s="7"/>
      <c r="OT222" s="7"/>
      <c r="OU222" s="7"/>
      <c r="OV222" s="7"/>
      <c r="OW222" s="7"/>
      <c r="OX222" s="7"/>
      <c r="OY222" s="7"/>
      <c r="OZ222" s="7"/>
      <c r="PA222" s="7"/>
      <c r="PB222" s="7"/>
      <c r="PC222" s="7"/>
      <c r="PD222" s="7"/>
      <c r="PE222" s="7"/>
      <c r="PF222" s="7"/>
      <c r="PG222" s="7"/>
      <c r="PH222" s="7"/>
      <c r="PI222" s="7"/>
      <c r="PJ222" s="7"/>
      <c r="PK222" s="7"/>
      <c r="PL222" s="7"/>
      <c r="PM222" s="7"/>
      <c r="PN222" s="7"/>
      <c r="PO222" s="7"/>
      <c r="PP222" s="7"/>
      <c r="PQ222" s="7"/>
      <c r="PR222" s="7"/>
      <c r="PS222" s="7"/>
      <c r="PT222" s="7"/>
      <c r="PU222" s="7"/>
      <c r="PV222" s="7"/>
      <c r="PW222" s="7"/>
      <c r="PX222" s="7"/>
      <c r="PY222" s="7"/>
      <c r="PZ222" s="7"/>
      <c r="QA222" s="7"/>
      <c r="QB222" s="7"/>
      <c r="QC222" s="7"/>
      <c r="QD222" s="7"/>
      <c r="QE222" s="7"/>
      <c r="QF222" s="7"/>
      <c r="QG222" s="7"/>
      <c r="QH222" s="7"/>
      <c r="QI222" s="7"/>
      <c r="QJ222" s="7"/>
      <c r="QK222" s="7"/>
      <c r="QL222" s="7"/>
      <c r="QM222" s="7"/>
      <c r="QN222" s="7"/>
      <c r="QO222" s="7"/>
      <c r="QP222" s="7"/>
      <c r="QQ222" s="7"/>
      <c r="QR222" s="7"/>
      <c r="QS222" s="7"/>
      <c r="QT222" s="7"/>
      <c r="QU222" s="7"/>
      <c r="QV222" s="7"/>
      <c r="QW222" s="7"/>
      <c r="QX222" s="7"/>
      <c r="QY222" s="7"/>
      <c r="QZ222" s="7"/>
      <c r="RA222" s="7"/>
      <c r="RB222" s="7"/>
      <c r="RC222" s="7"/>
      <c r="RD222" s="7"/>
      <c r="RE222" s="7"/>
      <c r="RF222" s="7"/>
      <c r="RG222" s="7"/>
      <c r="RH222" s="7"/>
      <c r="RI222" s="7"/>
      <c r="RJ222" s="7"/>
      <c r="RK222" s="7"/>
      <c r="RL222" s="7"/>
      <c r="RM222" s="7"/>
      <c r="RN222" s="7"/>
      <c r="RO222" s="7"/>
      <c r="RP222" s="7"/>
      <c r="RQ222" s="7"/>
      <c r="RR222" s="7"/>
      <c r="RS222" s="7"/>
      <c r="RT222" s="7"/>
      <c r="RU222" s="7"/>
      <c r="RV222" s="7"/>
      <c r="RW222" s="7"/>
      <c r="RX222" s="7"/>
      <c r="RY222" s="7"/>
      <c r="RZ222" s="7"/>
      <c r="SA222" s="7"/>
      <c r="SB222" s="7"/>
      <c r="SC222" s="7"/>
      <c r="SD222" s="7"/>
      <c r="SE222" s="7"/>
      <c r="SF222" s="7"/>
      <c r="SG222" s="7"/>
      <c r="SH222" s="7"/>
      <c r="SI222" s="7"/>
      <c r="SJ222" s="7"/>
      <c r="SK222" s="7"/>
      <c r="SL222" s="7"/>
      <c r="SM222" s="7"/>
      <c r="SN222" s="7"/>
      <c r="SO222" s="7"/>
      <c r="SP222" s="7"/>
      <c r="SQ222" s="7"/>
      <c r="SR222" s="7"/>
      <c r="SS222" s="7"/>
      <c r="ST222" s="7"/>
      <c r="SU222" s="7"/>
      <c r="SV222" s="7"/>
      <c r="SW222" s="7"/>
      <c r="SX222" s="7"/>
      <c r="SY222" s="7"/>
      <c r="SZ222" s="7"/>
      <c r="TA222" s="7"/>
      <c r="TB222" s="7"/>
      <c r="TC222" s="7"/>
      <c r="TD222" s="7"/>
      <c r="TE222" s="7"/>
      <c r="TF222" s="7"/>
      <c r="TG222" s="7"/>
      <c r="TH222" s="7"/>
      <c r="TI222" s="7"/>
      <c r="TJ222" s="7"/>
      <c r="TK222" s="7"/>
      <c r="TL222" s="7"/>
      <c r="TM222" s="7"/>
      <c r="TN222" s="7"/>
      <c r="TO222" s="7"/>
      <c r="TP222" s="7"/>
      <c r="TQ222" s="7"/>
      <c r="TR222" s="7"/>
      <c r="TS222" s="7"/>
      <c r="TT222" s="7"/>
      <c r="TU222" s="7"/>
      <c r="TV222" s="7"/>
      <c r="TW222" s="7"/>
      <c r="TX222" s="7"/>
      <c r="TY222" s="7"/>
      <c r="TZ222" s="7"/>
      <c r="UA222" s="7"/>
      <c r="UB222" s="7"/>
      <c r="UC222" s="7"/>
      <c r="UD222" s="7"/>
      <c r="UE222" s="7"/>
      <c r="UF222" s="7"/>
      <c r="UG222" s="7"/>
      <c r="UH222" s="7"/>
      <c r="UI222" s="7"/>
      <c r="UJ222" s="7"/>
      <c r="UK222" s="7"/>
      <c r="UL222" s="7"/>
      <c r="UM222" s="7"/>
      <c r="UN222" s="7"/>
      <c r="UO222" s="7"/>
      <c r="UP222" s="7"/>
      <c r="UQ222" s="7"/>
      <c r="UR222" s="7"/>
      <c r="US222" s="7"/>
      <c r="UT222" s="7"/>
      <c r="UU222" s="7"/>
      <c r="UV222" s="7"/>
      <c r="UW222" s="7"/>
      <c r="UX222" s="7"/>
      <c r="UY222" s="7"/>
      <c r="UZ222" s="7"/>
      <c r="VA222" s="7"/>
      <c r="VB222" s="7"/>
      <c r="VC222" s="7"/>
      <c r="VD222" s="7"/>
      <c r="VE222" s="7"/>
      <c r="VF222" s="7"/>
      <c r="VG222" s="7"/>
      <c r="VH222" s="7"/>
      <c r="VI222" s="7"/>
      <c r="VJ222" s="7"/>
      <c r="VK222" s="7"/>
      <c r="VL222" s="7"/>
      <c r="VM222" s="7"/>
      <c r="VN222" s="7"/>
      <c r="VO222" s="7"/>
      <c r="VP222" s="7"/>
      <c r="VQ222" s="7"/>
      <c r="VR222" s="7"/>
      <c r="VS222" s="7"/>
      <c r="VT222" s="7"/>
      <c r="VU222" s="7"/>
      <c r="VV222" s="7"/>
      <c r="VW222" s="7"/>
      <c r="VX222" s="7"/>
      <c r="VY222" s="7"/>
      <c r="VZ222" s="7"/>
      <c r="WA222" s="7"/>
      <c r="WB222" s="7"/>
      <c r="WC222" s="7"/>
      <c r="WD222" s="7"/>
      <c r="WE222" s="7"/>
      <c r="WF222" s="7"/>
      <c r="WG222" s="7"/>
      <c r="WH222" s="7"/>
      <c r="WI222" s="7"/>
      <c r="WJ222" s="7"/>
      <c r="WK222" s="7"/>
      <c r="WL222" s="7"/>
      <c r="WM222" s="7"/>
      <c r="WN222" s="7"/>
      <c r="WO222" s="7"/>
      <c r="WP222" s="7"/>
      <c r="WQ222" s="7"/>
      <c r="WR222" s="7"/>
      <c r="WS222" s="7"/>
      <c r="WT222" s="7"/>
      <c r="WU222" s="7"/>
      <c r="WV222" s="7"/>
      <c r="WW222" s="7"/>
      <c r="WX222" s="7"/>
      <c r="WY222" s="7"/>
      <c r="WZ222" s="7"/>
      <c r="XA222" s="7"/>
      <c r="XB222" s="7"/>
      <c r="XC222" s="7"/>
      <c r="XD222" s="7"/>
      <c r="XE222" s="7"/>
      <c r="XF222" s="7"/>
      <c r="XG222" s="7"/>
      <c r="XH222" s="7"/>
      <c r="XI222" s="7"/>
      <c r="XJ222" s="7"/>
      <c r="XK222" s="7"/>
      <c r="XL222" s="7"/>
      <c r="XM222" s="7"/>
      <c r="XN222" s="7"/>
      <c r="XO222" s="7"/>
      <c r="XP222" s="7"/>
      <c r="XQ222" s="7"/>
      <c r="XR222" s="7"/>
      <c r="XS222" s="7"/>
      <c r="XT222" s="7"/>
      <c r="XU222" s="7"/>
      <c r="XV222" s="7"/>
      <c r="XW222" s="7"/>
      <c r="XX222" s="7"/>
      <c r="XY222" s="7"/>
      <c r="XZ222" s="7"/>
      <c r="YA222" s="7"/>
      <c r="YB222" s="7"/>
      <c r="YC222" s="7"/>
      <c r="YD222" s="7"/>
      <c r="YE222" s="7"/>
      <c r="YF222" s="7"/>
      <c r="YG222" s="7"/>
      <c r="YH222" s="7"/>
      <c r="YI222" s="7"/>
      <c r="YJ222" s="7"/>
      <c r="YK222" s="7"/>
      <c r="YL222" s="7"/>
      <c r="YM222" s="7"/>
      <c r="YN222" s="7"/>
      <c r="YO222" s="7"/>
      <c r="YP222" s="7"/>
      <c r="YQ222" s="7"/>
      <c r="YR222" s="7"/>
      <c r="YS222" s="7"/>
      <c r="YT222" s="7"/>
      <c r="YU222" s="7"/>
      <c r="YV222" s="7"/>
      <c r="YW222" s="7"/>
      <c r="YX222" s="7"/>
      <c r="YY222" s="7"/>
      <c r="YZ222" s="7"/>
      <c r="ZA222" s="7"/>
      <c r="ZB222" s="7"/>
      <c r="ZC222" s="7"/>
      <c r="ZD222" s="7"/>
      <c r="ZE222" s="7"/>
      <c r="ZF222" s="7"/>
      <c r="ZG222" s="7"/>
      <c r="ZH222" s="7"/>
      <c r="ZI222" s="7"/>
      <c r="ZJ222" s="7"/>
      <c r="ZK222" s="7"/>
      <c r="ZL222" s="7"/>
      <c r="ZM222" s="7"/>
      <c r="ZN222" s="7"/>
      <c r="ZO222" s="7"/>
      <c r="ZP222" s="7"/>
      <c r="ZQ222" s="7"/>
      <c r="ZR222" s="7"/>
      <c r="ZS222" s="7"/>
      <c r="ZT222" s="7"/>
      <c r="ZU222" s="7"/>
      <c r="ZV222" s="7"/>
      <c r="ZW222" s="7"/>
      <c r="ZX222" s="7"/>
      <c r="ZY222" s="7"/>
      <c r="ZZ222" s="7"/>
      <c r="AAA222" s="7"/>
      <c r="AAB222" s="7"/>
      <c r="AAC222" s="7"/>
      <c r="AAD222" s="7"/>
      <c r="AAE222" s="7"/>
      <c r="AAF222" s="7"/>
      <c r="AAG222" s="7"/>
      <c r="AAH222" s="7"/>
      <c r="AAI222" s="7"/>
      <c r="AAJ222" s="7"/>
      <c r="AAK222" s="7"/>
      <c r="AAL222" s="7"/>
      <c r="AAM222" s="7"/>
      <c r="AAN222" s="7"/>
      <c r="AAO222" s="7"/>
      <c r="AAP222" s="7"/>
      <c r="AAQ222" s="7"/>
      <c r="AAR222" s="7"/>
      <c r="AAS222" s="7"/>
      <c r="AAT222" s="7"/>
      <c r="AAU222" s="7"/>
      <c r="AAV222" s="7"/>
      <c r="AAW222" s="7"/>
      <c r="AAX222" s="7"/>
      <c r="AAY222" s="7"/>
      <c r="AAZ222" s="7"/>
      <c r="ABA222" s="7"/>
      <c r="ABB222" s="7"/>
      <c r="ABC222" s="7"/>
      <c r="ABD222" s="7"/>
      <c r="ABE222" s="7"/>
      <c r="ABF222" s="7"/>
      <c r="ABG222" s="7"/>
      <c r="ABH222" s="7"/>
      <c r="ABI222" s="7"/>
      <c r="ABJ222" s="7"/>
      <c r="ABK222" s="7"/>
      <c r="ABL222" s="7"/>
      <c r="ABM222" s="7"/>
      <c r="ABN222" s="7"/>
      <c r="ABO222" s="7"/>
      <c r="ABP222" s="7"/>
      <c r="ABQ222" s="7"/>
      <c r="ABR222" s="7"/>
      <c r="ABS222" s="7"/>
      <c r="ABT222" s="7"/>
      <c r="ABU222" s="7"/>
      <c r="ABV222" s="7"/>
      <c r="ABW222" s="7"/>
      <c r="ABX222" s="7"/>
      <c r="ABY222" s="7"/>
      <c r="ABZ222" s="7"/>
      <c r="ACA222" s="7"/>
      <c r="ACB222" s="7"/>
      <c r="ACC222" s="7"/>
      <c r="ACD222" s="7"/>
      <c r="ACE222" s="7"/>
      <c r="ACF222" s="7"/>
      <c r="ACG222" s="7"/>
      <c r="ACH222" s="7"/>
      <c r="ACI222" s="7"/>
      <c r="ACJ222" s="7"/>
      <c r="ACK222" s="7"/>
      <c r="ACL222" s="7"/>
      <c r="ACM222" s="7"/>
      <c r="ACN222" s="7"/>
      <c r="ACO222" s="7"/>
      <c r="ACP222" s="7"/>
      <c r="ACQ222" s="7"/>
      <c r="ACR222" s="7"/>
      <c r="ACS222" s="7"/>
      <c r="ACT222" s="7"/>
      <c r="ACU222" s="7"/>
      <c r="ACV222" s="7"/>
      <c r="ACW222" s="7"/>
      <c r="ACX222" s="7"/>
      <c r="ACY222" s="7"/>
      <c r="ACZ222" s="7"/>
      <c r="ADA222" s="7"/>
      <c r="ADB222" s="7"/>
      <c r="ADC222" s="7"/>
      <c r="ADD222" s="7"/>
      <c r="ADE222" s="7"/>
      <c r="ADF222" s="7"/>
      <c r="ADG222" s="7"/>
      <c r="ADH222" s="7"/>
      <c r="ADI222" s="7"/>
      <c r="ADJ222" s="7"/>
      <c r="ADK222" s="7"/>
      <c r="ADL222" s="7"/>
      <c r="ADM222" s="7"/>
      <c r="ADN222" s="7"/>
      <c r="ADO222" s="7"/>
      <c r="ADP222" s="7"/>
      <c r="ADQ222" s="7"/>
      <c r="ADR222" s="7"/>
      <c r="ADS222" s="7"/>
      <c r="ADT222" s="7"/>
      <c r="ADU222" s="7"/>
      <c r="ADV222" s="7"/>
      <c r="ADW222" s="7"/>
      <c r="ADX222" s="7"/>
      <c r="ADY222" s="7"/>
      <c r="ADZ222" s="7"/>
      <c r="AEA222" s="7"/>
      <c r="AEB222" s="7"/>
      <c r="AEC222" s="7"/>
      <c r="AED222" s="7"/>
      <c r="AEE222" s="7"/>
      <c r="AEF222" s="7"/>
      <c r="AEG222" s="7"/>
      <c r="AEH222" s="7"/>
      <c r="AEI222" s="7"/>
      <c r="AEJ222" s="7"/>
      <c r="AEK222" s="7"/>
      <c r="AEL222" s="7"/>
      <c r="AEM222" s="7"/>
      <c r="AEN222" s="7"/>
      <c r="AEO222" s="7"/>
      <c r="AEP222" s="7"/>
      <c r="AEQ222" s="7"/>
      <c r="AER222" s="7"/>
      <c r="AES222" s="7"/>
      <c r="AET222" s="7"/>
      <c r="AEU222" s="7"/>
      <c r="AEV222" s="7"/>
      <c r="AEW222" s="7"/>
      <c r="AEX222" s="7"/>
      <c r="AEY222" s="7"/>
      <c r="AEZ222" s="7"/>
      <c r="AFA222" s="7"/>
      <c r="AFB222" s="7"/>
      <c r="AFC222" s="7"/>
      <c r="AFD222" s="7"/>
      <c r="AFE222" s="7"/>
      <c r="AFF222" s="7"/>
      <c r="AFG222" s="7"/>
      <c r="AFH222" s="7"/>
      <c r="AFI222" s="7"/>
      <c r="AFJ222" s="7"/>
      <c r="AFK222" s="7"/>
      <c r="AFL222" s="7"/>
      <c r="AFM222" s="7"/>
      <c r="AFN222" s="7"/>
      <c r="AFO222" s="7"/>
      <c r="AFP222" s="7"/>
      <c r="AFQ222" s="7"/>
      <c r="AFR222" s="7"/>
      <c r="AFS222" s="7"/>
      <c r="AFT222" s="7"/>
      <c r="AFU222" s="7"/>
      <c r="AFV222" s="7"/>
      <c r="AFW222" s="7"/>
      <c r="AFX222" s="7"/>
      <c r="AFY222" s="7"/>
      <c r="AFZ222" s="7"/>
      <c r="AGA222" s="7"/>
      <c r="AGB222" s="7"/>
      <c r="AGC222" s="7"/>
      <c r="AGD222" s="7"/>
      <c r="AGE222" s="7"/>
      <c r="AGF222" s="7"/>
      <c r="AGG222" s="7"/>
      <c r="AGH222" s="7"/>
      <c r="AGI222" s="7"/>
      <c r="AGJ222" s="7"/>
      <c r="AGK222" s="7"/>
      <c r="AGL222" s="7"/>
      <c r="AGM222" s="7"/>
      <c r="AGN222" s="7"/>
      <c r="AGO222" s="7"/>
      <c r="AGP222" s="7"/>
      <c r="AGQ222" s="7"/>
      <c r="AGR222" s="7"/>
      <c r="AGS222" s="7"/>
      <c r="AGT222" s="7"/>
      <c r="AGU222" s="7"/>
      <c r="AGV222" s="7"/>
      <c r="AGW222" s="7"/>
      <c r="AGX222" s="7"/>
      <c r="AGY222" s="7"/>
      <c r="AGZ222" s="7"/>
      <c r="AHA222" s="7"/>
      <c r="AHB222" s="7"/>
      <c r="AHC222" s="7"/>
      <c r="AHD222" s="7"/>
      <c r="AHE222" s="7"/>
      <c r="AHF222" s="7"/>
      <c r="AHG222" s="7"/>
      <c r="AHH222" s="7"/>
      <c r="AHI222" s="7"/>
      <c r="AHJ222" s="7"/>
      <c r="AHK222" s="7"/>
      <c r="AHL222" s="7"/>
      <c r="AHM222" s="7"/>
      <c r="AHN222" s="7"/>
      <c r="AHO222" s="7"/>
      <c r="AHP222" s="7"/>
      <c r="AHQ222" s="7"/>
      <c r="AHR222" s="7"/>
      <c r="AHS222" s="7"/>
      <c r="AHT222" s="7"/>
      <c r="AHU222" s="7"/>
      <c r="AHV222" s="7"/>
      <c r="AHW222" s="7"/>
      <c r="AHX222" s="7"/>
      <c r="AHY222" s="7"/>
      <c r="AHZ222" s="7"/>
      <c r="AIA222" s="7"/>
      <c r="AIB222" s="7"/>
      <c r="AIC222" s="7"/>
      <c r="AID222" s="7"/>
      <c r="AIE222" s="7"/>
      <c r="AIF222" s="7"/>
      <c r="AIG222" s="7"/>
      <c r="AIH222" s="7"/>
      <c r="AII222" s="7"/>
      <c r="AIJ222" s="7"/>
      <c r="AIK222" s="7"/>
      <c r="AIL222" s="7"/>
      <c r="AIM222" s="7"/>
      <c r="AIN222" s="7"/>
      <c r="AIO222" s="7"/>
      <c r="AIP222" s="7"/>
      <c r="AIQ222" s="7"/>
      <c r="AIR222" s="7"/>
      <c r="AIS222" s="7"/>
      <c r="AIT222" s="7"/>
      <c r="AIU222" s="7"/>
      <c r="AIV222" s="7"/>
      <c r="AIW222" s="7"/>
      <c r="AIX222" s="7"/>
      <c r="AIY222" s="7"/>
      <c r="AIZ222" s="7"/>
      <c r="AJA222" s="7"/>
      <c r="AJB222" s="7"/>
      <c r="AJC222" s="7"/>
      <c r="AJD222" s="7"/>
      <c r="AJE222" s="7"/>
      <c r="AJF222" s="7"/>
      <c r="AJG222" s="7"/>
      <c r="AJH222" s="7"/>
      <c r="AJI222" s="7"/>
      <c r="AJJ222" s="7"/>
      <c r="AJK222" s="7"/>
      <c r="AJL222" s="7"/>
      <c r="AJM222" s="7"/>
      <c r="AJN222" s="7"/>
      <c r="AJO222" s="7"/>
      <c r="AJP222" s="7"/>
      <c r="AJQ222" s="7"/>
      <c r="AJR222" s="7"/>
      <c r="AJS222" s="7"/>
      <c r="AJT222" s="7"/>
      <c r="AJU222" s="7"/>
      <c r="AJV222" s="7"/>
      <c r="AJW222" s="7"/>
      <c r="AJX222" s="7"/>
      <c r="AJY222" s="7"/>
      <c r="AJZ222" s="7"/>
      <c r="AKA222" s="7"/>
      <c r="AKB222" s="7"/>
      <c r="AKC222" s="7"/>
      <c r="AKD222" s="7"/>
      <c r="AKE222" s="7"/>
      <c r="AKF222" s="7"/>
      <c r="AKG222" s="7"/>
      <c r="AKH222" s="7"/>
      <c r="AKI222" s="7"/>
      <c r="AKJ222" s="7"/>
      <c r="AKK222" s="7"/>
      <c r="AKL222" s="7"/>
      <c r="AKM222" s="7"/>
      <c r="AKN222" s="7"/>
      <c r="AKO222" s="7"/>
      <c r="AKP222" s="7"/>
      <c r="AKQ222" s="7"/>
      <c r="AKR222" s="7"/>
      <c r="AKS222" s="7"/>
      <c r="AKT222" s="7"/>
      <c r="AKU222" s="7"/>
      <c r="AKV222" s="7"/>
      <c r="AKW222" s="7"/>
      <c r="AKX222" s="7"/>
      <c r="AKY222" s="7"/>
      <c r="AKZ222" s="7"/>
      <c r="ALA222" s="7"/>
      <c r="ALB222" s="7"/>
      <c r="ALC222" s="7"/>
      <c r="ALD222" s="7"/>
      <c r="ALE222" s="7"/>
      <c r="ALF222" s="7"/>
      <c r="ALG222" s="7"/>
      <c r="ALH222" s="7"/>
      <c r="ALI222" s="7"/>
      <c r="ALJ222" s="7"/>
      <c r="ALK222" s="7"/>
      <c r="ALL222" s="7"/>
      <c r="ALM222" s="7"/>
      <c r="ALN222" s="7"/>
      <c r="ALO222" s="7"/>
      <c r="ALP222" s="7"/>
      <c r="ALQ222" s="7"/>
      <c r="ALR222" s="7"/>
      <c r="ALS222" s="7"/>
      <c r="ALT222" s="7"/>
      <c r="ALU222" s="7"/>
      <c r="ALV222" s="7"/>
      <c r="ALW222" s="7"/>
      <c r="ALX222" s="7"/>
      <c r="ALY222" s="7"/>
      <c r="ALZ222" s="7"/>
      <c r="AMA222" s="7"/>
      <c r="AMB222" s="7"/>
      <c r="AMC222" s="7"/>
      <c r="AMD222" s="7"/>
    </row>
    <row r="223" spans="1:1018" s="45" customFormat="1" ht="13.5" customHeight="1" x14ac:dyDescent="0.2">
      <c r="A223" s="35" t="s">
        <v>145</v>
      </c>
      <c r="B223" s="4" t="s">
        <v>21</v>
      </c>
      <c r="C223" s="3">
        <v>2.1419999999999999</v>
      </c>
      <c r="D223" s="3">
        <v>2.39</v>
      </c>
      <c r="E223" s="4" t="s">
        <v>204</v>
      </c>
      <c r="F223" s="3">
        <v>0.92</v>
      </c>
      <c r="G223" s="21" t="s">
        <v>10</v>
      </c>
    </row>
    <row r="224" spans="1:1018" s="6" customFormat="1" ht="12.75" x14ac:dyDescent="0.2">
      <c r="A224" s="46" t="s">
        <v>146</v>
      </c>
      <c r="B224" s="4" t="s">
        <v>159</v>
      </c>
      <c r="C224" s="3">
        <v>0.224</v>
      </c>
      <c r="D224" s="3">
        <v>0.55400000000000005</v>
      </c>
      <c r="E224" s="4" t="s">
        <v>160</v>
      </c>
      <c r="F224" s="3">
        <f>1.337-0.04-0.122-0.333-0.202-0.061-0.08-0.04-0.052-0.12-0.049-0.055-0.08-0.021-0.001</f>
        <v>8.0999999999999989E-2</v>
      </c>
      <c r="G224" s="47" t="s">
        <v>10</v>
      </c>
      <c r="H224" s="48"/>
      <c r="I224" s="48"/>
    </row>
    <row r="225" spans="1:9" s="6" customFormat="1" ht="12.75" x14ac:dyDescent="0.2">
      <c r="A225" s="46" t="s">
        <v>146</v>
      </c>
      <c r="B225" s="4" t="s">
        <v>151</v>
      </c>
      <c r="C225" s="3">
        <v>1.2729999999999999</v>
      </c>
      <c r="D225" s="3">
        <v>1.752</v>
      </c>
      <c r="E225" s="4" t="s">
        <v>194</v>
      </c>
      <c r="F225" s="3">
        <f>1.325-0.062-0.06-0.051-0.1-0.32-0.2</f>
        <v>0.53199999999999981</v>
      </c>
      <c r="G225" s="47" t="s">
        <v>10</v>
      </c>
      <c r="H225" s="48"/>
      <c r="I225" s="48"/>
    </row>
    <row r="226" spans="1:9" x14ac:dyDescent="0.25">
      <c r="A226" s="8" t="s">
        <v>147</v>
      </c>
      <c r="B226" s="5" t="s">
        <v>159</v>
      </c>
      <c r="C226" s="9">
        <v>2.3199999999999998</v>
      </c>
      <c r="D226" s="9">
        <v>2.7</v>
      </c>
      <c r="E226" s="5" t="s">
        <v>250</v>
      </c>
      <c r="F226" s="9">
        <v>0.71499999999999997</v>
      </c>
      <c r="G226" s="47" t="s">
        <v>10</v>
      </c>
    </row>
    <row r="227" spans="1:9" x14ac:dyDescent="0.25">
      <c r="A227" s="8" t="s">
        <v>148</v>
      </c>
      <c r="B227" s="5" t="s">
        <v>151</v>
      </c>
      <c r="C227" s="9">
        <v>2.1419999999999999</v>
      </c>
      <c r="D227" s="9">
        <v>2.742</v>
      </c>
      <c r="E227" s="5" t="s">
        <v>244</v>
      </c>
      <c r="F227" s="9">
        <f>0.703-0.08-0.028-0.11</f>
        <v>0.48499999999999999</v>
      </c>
      <c r="G227" s="47" t="s">
        <v>10</v>
      </c>
    </row>
    <row r="228" spans="1:9" x14ac:dyDescent="0.25">
      <c r="A228" s="35" t="s">
        <v>173</v>
      </c>
      <c r="B228" s="4" t="s">
        <v>221</v>
      </c>
      <c r="C228" s="3">
        <v>1.615</v>
      </c>
      <c r="D228" s="3">
        <v>2.2850000000000001</v>
      </c>
      <c r="E228" s="4" t="s">
        <v>222</v>
      </c>
      <c r="F228" s="3">
        <v>0.504</v>
      </c>
      <c r="G228" s="47" t="s">
        <v>10</v>
      </c>
    </row>
    <row r="229" spans="1:9" x14ac:dyDescent="0.25">
      <c r="A229" s="35" t="s">
        <v>173</v>
      </c>
      <c r="B229" s="4" t="s">
        <v>121</v>
      </c>
      <c r="C229" s="3">
        <v>1.61</v>
      </c>
      <c r="D229" s="3">
        <v>2.2599999999999998</v>
      </c>
      <c r="E229" s="4" t="s">
        <v>223</v>
      </c>
      <c r="F229" s="3">
        <v>0.49099999999999999</v>
      </c>
      <c r="G229" s="47" t="s">
        <v>10</v>
      </c>
    </row>
    <row r="230" spans="1:9" x14ac:dyDescent="0.25">
      <c r="A230" s="35" t="s">
        <v>173</v>
      </c>
      <c r="B230" s="4" t="s">
        <v>221</v>
      </c>
      <c r="C230" s="57">
        <v>1.61</v>
      </c>
      <c r="D230" s="57">
        <v>2.29</v>
      </c>
      <c r="E230" s="58" t="s">
        <v>224</v>
      </c>
      <c r="F230" s="57">
        <v>0.501</v>
      </c>
      <c r="G230" s="47" t="s">
        <v>10</v>
      </c>
    </row>
    <row r="231" spans="1:9" x14ac:dyDescent="0.25">
      <c r="A231" s="46" t="s">
        <v>149</v>
      </c>
      <c r="B231" s="4" t="s">
        <v>8</v>
      </c>
      <c r="C231" s="3">
        <v>7.0000000000000007E-2</v>
      </c>
      <c r="D231" s="3">
        <v>0.115</v>
      </c>
      <c r="E231" s="4" t="s">
        <v>150</v>
      </c>
      <c r="F231" s="3">
        <f>0.403-0.15-0.08-0.05-0.05</f>
        <v>7.2999999999999982E-2</v>
      </c>
      <c r="G231" s="26" t="s">
        <v>10</v>
      </c>
    </row>
    <row r="232" spans="1:9" x14ac:dyDescent="0.25">
      <c r="A232" s="46" t="s">
        <v>152</v>
      </c>
      <c r="B232" s="4" t="s">
        <v>19</v>
      </c>
      <c r="C232" s="3">
        <v>0.57499999999999996</v>
      </c>
      <c r="D232" s="3">
        <v>0.755</v>
      </c>
      <c r="E232" s="4" t="s">
        <v>153</v>
      </c>
      <c r="F232" s="3">
        <f>0.358-0.067-0.128-0.015</f>
        <v>0.14799999999999996</v>
      </c>
      <c r="G232" s="26" t="s">
        <v>10</v>
      </c>
    </row>
    <row r="233" spans="1:9" x14ac:dyDescent="0.25">
      <c r="A233" s="46" t="s">
        <v>152</v>
      </c>
      <c r="B233" s="4" t="s">
        <v>19</v>
      </c>
      <c r="C233" s="3">
        <v>1.35</v>
      </c>
      <c r="D233" s="3">
        <v>1.53</v>
      </c>
      <c r="E233" s="4" t="s">
        <v>154</v>
      </c>
      <c r="F233" s="3">
        <v>0.34499999999999997</v>
      </c>
      <c r="G233" s="26" t="s">
        <v>10</v>
      </c>
    </row>
  </sheetData>
  <mergeCells count="5">
    <mergeCell ref="A142:A143"/>
    <mergeCell ref="B142:B143"/>
    <mergeCell ref="C142:C143"/>
    <mergeCell ref="D142:D143"/>
    <mergeCell ref="E142:E143"/>
  </mergeCells>
  <pageMargins left="0.7" right="0.7" top="0.75" bottom="0.75" header="0.51180555555555496" footer="0.51180555555555496"/>
  <pageSetup paperSize="9" scale="10" firstPageNumber="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Лист1!_ФильтрБазыДанных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Абаева Елена Юрьевна</cp:lastModifiedBy>
  <cp:revision>182</cp:revision>
  <cp:lastPrinted>2023-09-19T10:49:06Z</cp:lastPrinted>
  <dcterms:created xsi:type="dcterms:W3CDTF">2015-06-05T18:19:00Z</dcterms:created>
  <dcterms:modified xsi:type="dcterms:W3CDTF">2024-04-12T09:55:06Z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518D72CBDF864D3EB1AC85B1C24C8502</vt:lpwstr>
  </property>
  <property fmtid="{D5CDD505-2E9C-101B-9397-08002B2CF9AE}" pid="9" name="KSOProductBuildVer">
    <vt:lpwstr>1049-12.2.0.13177</vt:lpwstr>
  </property>
</Properties>
</file>