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eva\Desktop\"/>
    </mc:Choice>
  </mc:AlternateContent>
  <xr:revisionPtr revIDLastSave="0" documentId="8_{20DBE0CD-747B-4FD9-9489-0229F0AE380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_FilterDatabase" localSheetId="0">Лист1!$A$3:$G$161</definedName>
    <definedName name="округл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4" i="1" l="1"/>
  <c r="F138" i="1" l="1"/>
  <c r="F154" i="1"/>
  <c r="F150" i="1" l="1"/>
  <c r="F146" i="1" l="1"/>
  <c r="F167" i="1"/>
  <c r="F129" i="1" l="1"/>
  <c r="F98" i="1" l="1"/>
  <c r="F170" i="1"/>
  <c r="F151" i="1"/>
  <c r="F147" i="1"/>
  <c r="F169" i="1"/>
  <c r="F135" i="1"/>
  <c r="F132" i="1" l="1"/>
  <c r="F8" i="1" l="1"/>
  <c r="F119" i="1" l="1"/>
  <c r="F7" i="1" l="1"/>
  <c r="F88" i="1" l="1"/>
  <c r="F102" i="1"/>
  <c r="F40" i="1" l="1"/>
  <c r="F39" i="1"/>
  <c r="F55" i="1" l="1"/>
  <c r="F134" i="1"/>
  <c r="F106" i="1" l="1"/>
  <c r="F90" i="1"/>
  <c r="F14" i="1" l="1"/>
  <c r="F145" i="1" l="1"/>
  <c r="F118" i="1" l="1"/>
  <c r="F66" i="1" l="1"/>
  <c r="F162" i="1" l="1"/>
  <c r="F108" i="1" l="1"/>
  <c r="F36" i="1"/>
  <c r="F31" i="1"/>
  <c r="F152" i="1" l="1"/>
  <c r="F100" i="1" l="1"/>
  <c r="F137" i="1"/>
  <c r="F89" i="1"/>
  <c r="F20" i="1"/>
  <c r="F32" i="1" l="1"/>
  <c r="F140" i="1"/>
  <c r="F139" i="1" l="1"/>
  <c r="F30" i="1" l="1"/>
  <c r="F58" i="1" l="1"/>
  <c r="F82" i="1" l="1"/>
  <c r="F148" i="1" l="1"/>
  <c r="F99" i="1" l="1"/>
  <c r="F105" i="1" l="1"/>
  <c r="F42" i="1"/>
  <c r="F143" i="1" l="1"/>
  <c r="F29" i="1" l="1"/>
  <c r="F168" i="1" l="1"/>
  <c r="F144" i="1" l="1"/>
  <c r="F38" i="1" l="1"/>
  <c r="F125" i="1" l="1"/>
  <c r="F19" i="1"/>
  <c r="F124" i="1" l="1"/>
  <c r="F25" i="1" l="1"/>
  <c r="F142" i="1" l="1"/>
  <c r="F18" i="1" l="1"/>
  <c r="F62" i="1"/>
  <c r="F26" i="1" l="1"/>
  <c r="F34" i="1" l="1"/>
  <c r="F35" i="1" l="1"/>
  <c r="F96" i="1" l="1"/>
  <c r="F107" i="1" l="1"/>
  <c r="F13" i="1" l="1"/>
  <c r="F53" i="1" l="1"/>
  <c r="F52" i="1" l="1"/>
  <c r="F110" i="1" l="1"/>
  <c r="F10" i="1"/>
  <c r="F41" i="1" l="1"/>
  <c r="F5" i="1" l="1"/>
  <c r="F63" i="1" l="1"/>
  <c r="F172" i="1" l="1"/>
  <c r="F128" i="1" l="1"/>
  <c r="F123" i="1" l="1"/>
  <c r="F4" i="1" l="1"/>
  <c r="F171" i="1" l="1"/>
  <c r="F57" i="1" l="1"/>
  <c r="F122" i="1" l="1"/>
  <c r="F9" i="1" l="1"/>
  <c r="F17" i="1"/>
  <c r="F21" i="1"/>
  <c r="F22" i="1"/>
  <c r="F23" i="1"/>
  <c r="F24" i="1"/>
  <c r="F33" i="1"/>
  <c r="F37" i="1"/>
  <c r="F44" i="1"/>
  <c r="F45" i="1"/>
  <c r="F48" i="1"/>
  <c r="F49" i="1"/>
  <c r="F56" i="1"/>
  <c r="F61" i="1"/>
  <c r="F75" i="1"/>
  <c r="F78" i="1"/>
  <c r="F109" i="1"/>
  <c r="F115" i="1"/>
  <c r="F127" i="1"/>
  <c r="F131" i="1"/>
  <c r="F141" i="1" l="1"/>
</calcChain>
</file>

<file path=xl/sharedStrings.xml><?xml version="1.0" encoding="utf-8"?>
<sst xmlns="http://schemas.openxmlformats.org/spreadsheetml/2006/main" count="687" uniqueCount="253">
  <si>
    <t>Наименование</t>
  </si>
  <si>
    <t>ТипБараб.</t>
  </si>
  <si>
    <t>ВесНетто</t>
  </si>
  <si>
    <t>ВесБрутто</t>
  </si>
  <si>
    <t>Зав.Номер</t>
  </si>
  <si>
    <t>Длина, км</t>
  </si>
  <si>
    <t>Местонахождение</t>
  </si>
  <si>
    <t>Провод АС 35/6,2</t>
  </si>
  <si>
    <t>тип 8</t>
  </si>
  <si>
    <t>7ТТ-27</t>
  </si>
  <si>
    <t>Санкт-Петербург</t>
  </si>
  <si>
    <t>Провод АС 120/19</t>
  </si>
  <si>
    <t>7ТТ-1423</t>
  </si>
  <si>
    <t>тип 12</t>
  </si>
  <si>
    <t>СИП-2 3x16+1x25-0,6/1</t>
  </si>
  <si>
    <t>1СЧ 442*</t>
  </si>
  <si>
    <t>СИП-2 3x25+1x35-0,6/1</t>
  </si>
  <si>
    <t>тип 14г</t>
  </si>
  <si>
    <t>1СТ 1979</t>
  </si>
  <si>
    <t>тип 16а</t>
  </si>
  <si>
    <t>22СТ 1118</t>
  </si>
  <si>
    <t>СИП-2 3x35+1x50-0,6/1</t>
  </si>
  <si>
    <t>22СЧ 152</t>
  </si>
  <si>
    <t>СИП-2 3x35+1x50+1x16-0,6/1</t>
  </si>
  <si>
    <t>22СТ 134</t>
  </si>
  <si>
    <t>СИП-2 3x50+1x50-0,6/1</t>
  </si>
  <si>
    <t>тип 10</t>
  </si>
  <si>
    <t>СИП-2 3x50+1x50+1x16-0,6/1</t>
  </si>
  <si>
    <t>22СВ 887</t>
  </si>
  <si>
    <t>тип 14</t>
  </si>
  <si>
    <t>22СЧ 291</t>
  </si>
  <si>
    <t>СИП-2 3x50+1x70+1x16-0,6/1</t>
  </si>
  <si>
    <t>22СП 1649</t>
  </si>
  <si>
    <t>22СП 1695</t>
  </si>
  <si>
    <t>СИП-2 3x70+1x70-0,6/1</t>
  </si>
  <si>
    <t>СИП-2 3x70+1x70+1x16-0,6/1</t>
  </si>
  <si>
    <t>23СВ 843</t>
  </si>
  <si>
    <t>СИП-2 3x70+1x70+1x25-0,6/1</t>
  </si>
  <si>
    <t>22СТ 1971</t>
  </si>
  <si>
    <t>23СП 1482</t>
  </si>
  <si>
    <t>СИП-2 3x70+1x95-0,6/1</t>
  </si>
  <si>
    <t>1СТ 495</t>
  </si>
  <si>
    <t>23СВ 834</t>
  </si>
  <si>
    <t>СИП-2 3x70+1x95+1х16-0,6/1</t>
  </si>
  <si>
    <t>СИП-2 3х95+1х95-0,6/1</t>
  </si>
  <si>
    <t>23СВ 933</t>
  </si>
  <si>
    <t>СИП-2 3х95+1х70-0,6/1</t>
  </si>
  <si>
    <t>1СТ 551</t>
  </si>
  <si>
    <t>1СТ 555</t>
  </si>
  <si>
    <t>23СВ 912</t>
  </si>
  <si>
    <t>23СВ 871</t>
  </si>
  <si>
    <t>СИП-2 3x95+1x70+1x16-0,6/1</t>
  </si>
  <si>
    <t>22СП 1422</t>
  </si>
  <si>
    <t>22СВ 496</t>
  </si>
  <si>
    <t>СИП-2 3x95+1x95+1x16-0,6/1</t>
  </si>
  <si>
    <t>СИП-2 3x95+1x95+1x25-0,6/1</t>
  </si>
  <si>
    <t>22СЧ 025</t>
  </si>
  <si>
    <t>23СВ 874</t>
  </si>
  <si>
    <t>СИП-2 3x120+1x95-0,6/1</t>
  </si>
  <si>
    <t>1СЧ 573</t>
  </si>
  <si>
    <t>СИП-2 3x120+1x95+1x16-0,6/1</t>
  </si>
  <si>
    <t>СИП-2 3x120+1x95+1x25-0,6/1</t>
  </si>
  <si>
    <t>1СЧ 578</t>
  </si>
  <si>
    <t>23СВ 536</t>
  </si>
  <si>
    <t>СИП-3 1x35-20</t>
  </si>
  <si>
    <t>1СЧ 1355</t>
  </si>
  <si>
    <t>СИП-3 1x50-20</t>
  </si>
  <si>
    <t>СИП-3 1x70-20</t>
  </si>
  <si>
    <t>1СТ 1667</t>
  </si>
  <si>
    <t>СИП-3 1х95-20</t>
  </si>
  <si>
    <t>СИП-3 1x120-20</t>
  </si>
  <si>
    <t>СИП-4 2x25-0,6/1</t>
  </si>
  <si>
    <t>тип 10а</t>
  </si>
  <si>
    <t>22СВ 895</t>
  </si>
  <si>
    <t>СИП-4 2x35-0,6/1</t>
  </si>
  <si>
    <t>СИП-4 4x16-0,6/1</t>
  </si>
  <si>
    <t>23СВ 972</t>
  </si>
  <si>
    <t>23СВ 971</t>
  </si>
  <si>
    <t>СИП-4 4x25-0,6/1</t>
  </si>
  <si>
    <t>23СВ 960</t>
  </si>
  <si>
    <t>СИП-4 4x35-0,6/1</t>
  </si>
  <si>
    <t>23СВ 991</t>
  </si>
  <si>
    <t>СИП-4 4x50-0,6/1</t>
  </si>
  <si>
    <t>22СВ 513</t>
  </si>
  <si>
    <t>22СВ 513**</t>
  </si>
  <si>
    <t>22СВ 513***</t>
  </si>
  <si>
    <t>22СВ 512*</t>
  </si>
  <si>
    <t>СИП-4 4x70-0,6/1</t>
  </si>
  <si>
    <t>22СВ 511</t>
  </si>
  <si>
    <t>СИП-4 4x95-0,6/1</t>
  </si>
  <si>
    <t>1СВ 711</t>
  </si>
  <si>
    <t>ВВГнг 3х10(ож)-1</t>
  </si>
  <si>
    <t>бухта</t>
  </si>
  <si>
    <t>7АП 836</t>
  </si>
  <si>
    <t>АПвБШп 4х25мк(N)-1</t>
  </si>
  <si>
    <t>АПвБШп 4х35мк(N)-1</t>
  </si>
  <si>
    <t>23Б3В 686</t>
  </si>
  <si>
    <t>АПвБШп 4х50мс(N)-1</t>
  </si>
  <si>
    <t>тип 22а</t>
  </si>
  <si>
    <t>АПвБШп 4х70мс(N)-1</t>
  </si>
  <si>
    <t>22Б2Т 293</t>
  </si>
  <si>
    <t>АПвБШп 4х95мс(N)-1</t>
  </si>
  <si>
    <t>23АВ 1234</t>
  </si>
  <si>
    <t>АПвБШп 4х120мс(N)-1</t>
  </si>
  <si>
    <t>АПвБШп 4х150мс(N)-1</t>
  </si>
  <si>
    <t>АПвБШп 4х185мс(N)-1</t>
  </si>
  <si>
    <t>АПвБШп 4х240мс(N)-1</t>
  </si>
  <si>
    <t>0АТ 1069**</t>
  </si>
  <si>
    <t>АПвБШп 4х300мс(N)-1</t>
  </si>
  <si>
    <t>АПвБШп 5х10ок(N,PE)-1</t>
  </si>
  <si>
    <t>АПвБШп 5х25мк(N,PE)-1</t>
  </si>
  <si>
    <t>АПвБШп 5х35мк(N,PE)-1</t>
  </si>
  <si>
    <t>АПвБШп 5х50мс(N,PE)-1</t>
  </si>
  <si>
    <t>АПвБШп 5х70мс(N,PE)-1</t>
  </si>
  <si>
    <t>АПвБШп 5х95мс(N,PE)-1</t>
  </si>
  <si>
    <t>ПвВГнг(А)-LS 4х16мк(N)-1</t>
  </si>
  <si>
    <t>ПвВГнг(А)-LS 4х25мк(N)-1</t>
  </si>
  <si>
    <t>ПвВГнг(А)-LS 4х35мк(N)-1</t>
  </si>
  <si>
    <t>ПвБШп 4х50мс(N)-1</t>
  </si>
  <si>
    <t>ПвБШп 4х70мс(N)-1</t>
  </si>
  <si>
    <t>ПвБШп 4х95мс(N)-1</t>
  </si>
  <si>
    <t>Кабель ПвВГнг(А)-LS 5х10ок(N,PE)-1</t>
  </si>
  <si>
    <t>1ВЧ 112</t>
  </si>
  <si>
    <t>тип 20а</t>
  </si>
  <si>
    <t>Кабель ПБПнг(А)-HF 3x95мс(N,PE)-1</t>
  </si>
  <si>
    <t>1АТ 1343</t>
  </si>
  <si>
    <t>1АТ 1342</t>
  </si>
  <si>
    <t>23СТ 723</t>
  </si>
  <si>
    <t>тип 18а</t>
  </si>
  <si>
    <t>23Б3Т 697</t>
  </si>
  <si>
    <t>23Т3Т 1059</t>
  </si>
  <si>
    <t>23ВТ 330</t>
  </si>
  <si>
    <t>23СТ 724</t>
  </si>
  <si>
    <t>23СТ 867</t>
  </si>
  <si>
    <t>23СТ 851</t>
  </si>
  <si>
    <t>23АТ 1255</t>
  </si>
  <si>
    <t>23СТ 1242</t>
  </si>
  <si>
    <t>23СТ 1240</t>
  </si>
  <si>
    <t>23СЧ 289</t>
  </si>
  <si>
    <t>23АЧ 365</t>
  </si>
  <si>
    <t>23ВЧ 284</t>
  </si>
  <si>
    <t>23ВЧ 300</t>
  </si>
  <si>
    <t>23ВЧ 297</t>
  </si>
  <si>
    <t>23СП 792***</t>
  </si>
  <si>
    <t>23СП 792**</t>
  </si>
  <si>
    <t>24АП 074</t>
  </si>
  <si>
    <t>тип 18</t>
  </si>
  <si>
    <t>23Б2Ч 719</t>
  </si>
  <si>
    <t>24АП 516</t>
  </si>
  <si>
    <t>24АП 721</t>
  </si>
  <si>
    <t>24АП 722</t>
  </si>
  <si>
    <t>24СП 1109</t>
  </si>
  <si>
    <t>24СП 1247</t>
  </si>
  <si>
    <t>24СП 1234</t>
  </si>
  <si>
    <t>24СП 1237</t>
  </si>
  <si>
    <t>1,1,98</t>
  </si>
  <si>
    <t>24СП 1238</t>
  </si>
  <si>
    <t>24СП 1008</t>
  </si>
  <si>
    <t>24СП 1009</t>
  </si>
  <si>
    <t>24СП 1064</t>
  </si>
  <si>
    <t>24СП 1107</t>
  </si>
  <si>
    <t>24СП 1135</t>
  </si>
  <si>
    <t>24СП 1172</t>
  </si>
  <si>
    <t>24СП 1216</t>
  </si>
  <si>
    <t>24СП 1249</t>
  </si>
  <si>
    <t>24СП 1253</t>
  </si>
  <si>
    <t>24СП 1381</t>
  </si>
  <si>
    <t>24СП 1228</t>
  </si>
  <si>
    <t>24СП 1231</t>
  </si>
  <si>
    <t>24СП 1236</t>
  </si>
  <si>
    <t>24СП 1240</t>
  </si>
  <si>
    <t>24СП 1246</t>
  </si>
  <si>
    <t>24СП 1588</t>
  </si>
  <si>
    <t>24СП 1608</t>
  </si>
  <si>
    <t>24СП 1613</t>
  </si>
  <si>
    <t>24СП 1595*</t>
  </si>
  <si>
    <t>24СП 1599</t>
  </si>
  <si>
    <t>24СП 1602</t>
  </si>
  <si>
    <t>24СП 1170</t>
  </si>
  <si>
    <t>24СП 1248</t>
  </si>
  <si>
    <t>24АВ 038</t>
  </si>
  <si>
    <t>24СП 1674</t>
  </si>
  <si>
    <t>24СП 1673</t>
  </si>
  <si>
    <t>24СП 1676</t>
  </si>
  <si>
    <t>24СП 1675</t>
  </si>
  <si>
    <t>24ВВ 047</t>
  </si>
  <si>
    <t>24Б3В 153</t>
  </si>
  <si>
    <t>24АВ 518</t>
  </si>
  <si>
    <t>24ВП 182</t>
  </si>
  <si>
    <t>23СТ 848</t>
  </si>
  <si>
    <t>24СП 1138</t>
  </si>
  <si>
    <t>24СП 1287</t>
  </si>
  <si>
    <t>24СП 1672</t>
  </si>
  <si>
    <t>24ВП 183</t>
  </si>
  <si>
    <t>24СП 1682</t>
  </si>
  <si>
    <t>24СВ 664</t>
  </si>
  <si>
    <t>24СВ 1258</t>
  </si>
  <si>
    <t>24АВ 1132</t>
  </si>
  <si>
    <t>24СВ 1630</t>
  </si>
  <si>
    <t>24СВ 1631</t>
  </si>
  <si>
    <t>24СТ 053</t>
  </si>
  <si>
    <t>24 СП 1598</t>
  </si>
  <si>
    <t>24СВ 665</t>
  </si>
  <si>
    <t>24Б3В 717</t>
  </si>
  <si>
    <t>тип 16</t>
  </si>
  <si>
    <t>24СТ 157</t>
  </si>
  <si>
    <t>24СТ 061</t>
  </si>
  <si>
    <t>24АВ 977</t>
  </si>
  <si>
    <t>24АТ 361</t>
  </si>
  <si>
    <t>24АВ 1286</t>
  </si>
  <si>
    <t>24ВТ 081</t>
  </si>
  <si>
    <t>24ВТ 092</t>
  </si>
  <si>
    <t>24РТ 229</t>
  </si>
  <si>
    <t>24СТ 158</t>
  </si>
  <si>
    <t>24АТ 921</t>
  </si>
  <si>
    <t>24АТ 923</t>
  </si>
  <si>
    <t>24РТ 232</t>
  </si>
  <si>
    <t>24РТ 230</t>
  </si>
  <si>
    <t>24СТ 1238</t>
  </si>
  <si>
    <t>24СТ 1243</t>
  </si>
  <si>
    <t>24СП 1592</t>
  </si>
  <si>
    <t>24СТ 1109</t>
  </si>
  <si>
    <t>24СТ 1120</t>
  </si>
  <si>
    <t>24СТ 1104</t>
  </si>
  <si>
    <t>24СТ 1105</t>
  </si>
  <si>
    <t>24СТ 1115</t>
  </si>
  <si>
    <t>24СТ 1237</t>
  </si>
  <si>
    <t>24АТ 1112</t>
  </si>
  <si>
    <t>24СТ 1116</t>
  </si>
  <si>
    <t>24СТ 1363</t>
  </si>
  <si>
    <t>24АТ 1456</t>
  </si>
  <si>
    <t>24СП 1083*</t>
  </si>
  <si>
    <t>24АТ 1458</t>
  </si>
  <si>
    <t>24АТ 1459</t>
  </si>
  <si>
    <t>24АТ 1465</t>
  </si>
  <si>
    <t>24АТ 1466</t>
  </si>
  <si>
    <t>24АЧ 099</t>
  </si>
  <si>
    <t>Тип 16а</t>
  </si>
  <si>
    <t>24РЧ 081</t>
  </si>
  <si>
    <t>24РЧ 085</t>
  </si>
  <si>
    <t>24РЧ 079</t>
  </si>
  <si>
    <t>24РЧ 080</t>
  </si>
  <si>
    <t>24РЧ 084</t>
  </si>
  <si>
    <t>24Т3Ч 168</t>
  </si>
  <si>
    <t>24Т3Ч 193</t>
  </si>
  <si>
    <t>22АЧ 1140</t>
  </si>
  <si>
    <t>24СТ 1121</t>
  </si>
  <si>
    <t>24СТ 1274</t>
  </si>
  <si>
    <t>24РТ 784</t>
  </si>
  <si>
    <t>24РЧ 082</t>
  </si>
  <si>
    <t>24РЧ 086</t>
  </si>
  <si>
    <t>24КЧ 006</t>
  </si>
  <si>
    <t>24КЧ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</si>
</sst>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\ ##0.00"/>
    <numFmt numFmtId="166" formatCode="dd\.mm\.yyyy"/>
  </numFmts>
  <fonts count="7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2" fillId="0" borderId="2" xfId="5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left" wrapText="1"/>
    </xf>
    <xf numFmtId="164" fontId="2" fillId="0" borderId="1" xfId="5" applyNumberFormat="1" applyFont="1" applyFill="1" applyBorder="1" applyAlignment="1">
      <alignment horizontal="center" wrapText="1"/>
    </xf>
    <xf numFmtId="0" fontId="2" fillId="0" borderId="1" xfId="5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 wrapText="1"/>
    </xf>
    <xf numFmtId="164" fontId="2" fillId="0" borderId="1" xfId="2" applyNumberFormat="1" applyFont="1" applyFill="1" applyBorder="1" applyAlignment="1">
      <alignment horizontal="center" vertical="top" wrapText="1"/>
    </xf>
    <xf numFmtId="164" fontId="2" fillId="0" borderId="1" xfId="2" applyNumberFormat="1" applyFont="1" applyFill="1" applyBorder="1" applyAlignment="1">
      <alignment horizontal="center" vertical="top"/>
    </xf>
    <xf numFmtId="165" fontId="2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5" applyFont="1" applyFill="1" applyBorder="1" applyAlignment="1">
      <alignment horizontal="center" vertical="center" wrapText="1"/>
    </xf>
    <xf numFmtId="164" fontId="2" fillId="0" borderId="1" xfId="5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0" applyFont="1" applyFill="1" applyBorder="1"/>
    <xf numFmtId="164" fontId="2" fillId="0" borderId="2" xfId="5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vertical="center" wrapText="1"/>
    </xf>
    <xf numFmtId="0" fontId="2" fillId="0" borderId="2" xfId="5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2" fillId="0" borderId="1" xfId="4" applyFont="1" applyFill="1" applyBorder="1" applyAlignment="1">
      <alignment horizontal="left"/>
    </xf>
    <xf numFmtId="0" fontId="2" fillId="0" borderId="1" xfId="3" applyFont="1" applyFill="1" applyBorder="1" applyAlignment="1">
      <alignment horizontal="center"/>
    </xf>
    <xf numFmtId="164" fontId="2" fillId="0" borderId="1" xfId="4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164" fontId="2" fillId="0" borderId="0" xfId="0" applyNumberFormat="1" applyFont="1" applyFill="1" applyAlignment="1">
      <alignment horizontal="right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</cellXfs>
  <cellStyles count="6">
    <cellStyle name="Обычный" xfId="0" builtinId="0"/>
    <cellStyle name="Обычный 2" xfId="1" xr:uid="{00000000-0005-0000-0000-000001000000}"/>
    <cellStyle name="Обычный_ГТК" xfId="2" xr:uid="{00000000-0005-0000-0000-000002000000}"/>
    <cellStyle name="Обычный_Лист1" xfId="3" xr:uid="{00000000-0005-0000-0000-000003000000}"/>
    <cellStyle name="Обычный_Лист3" xfId="4" xr:uid="{00000000-0005-0000-0000-000004000000}"/>
    <cellStyle name="Обычный_Лист8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ME173"/>
  <sheetViews>
    <sheetView tabSelected="1" zoomScaleNormal="100" workbookViewId="0">
      <pane ySplit="1" topLeftCell="A2" activePane="bottomLeft" state="frozen"/>
      <selection pane="bottomLeft" activeCell="G11" sqref="G11"/>
    </sheetView>
  </sheetViews>
  <sheetFormatPr defaultColWidth="9.140625" defaultRowHeight="15" x14ac:dyDescent="0.25"/>
  <cols>
    <col min="1" max="1" width="36" style="5" customWidth="1"/>
    <col min="2" max="2" width="14.28515625" style="58" customWidth="1"/>
    <col min="3" max="3" width="10.5703125" style="59" customWidth="1"/>
    <col min="4" max="4" width="12.5703125" style="59" customWidth="1"/>
    <col min="5" max="5" width="14.28515625" style="58" customWidth="1"/>
    <col min="6" max="6" width="16.28515625" style="59" customWidth="1"/>
    <col min="7" max="7" width="16.7109375" style="5" customWidth="1"/>
    <col min="8" max="8" width="10.42578125" style="5" customWidth="1"/>
    <col min="9" max="10" width="11.5703125" style="5" customWidth="1"/>
    <col min="11" max="1019" width="9.140625" style="5"/>
    <col min="1020" max="16384" width="9.140625" style="6"/>
  </cols>
  <sheetData>
    <row r="3" spans="1:7" s="51" customFormat="1" ht="25.5" x14ac:dyDescent="0.25">
      <c r="A3" s="50" t="s">
        <v>0</v>
      </c>
      <c r="B3" s="50" t="s">
        <v>1</v>
      </c>
      <c r="C3" s="14" t="s">
        <v>2</v>
      </c>
      <c r="D3" s="14" t="s">
        <v>3</v>
      </c>
      <c r="E3" s="50" t="s">
        <v>4</v>
      </c>
      <c r="F3" s="14" t="s">
        <v>5</v>
      </c>
      <c r="G3" s="29" t="s">
        <v>6</v>
      </c>
    </row>
    <row r="4" spans="1:7" s="51" customFormat="1" ht="12.75" x14ac:dyDescent="0.25">
      <c r="A4" s="52" t="s">
        <v>7</v>
      </c>
      <c r="B4" s="50" t="s">
        <v>8</v>
      </c>
      <c r="C4" s="14">
        <v>3.5999999999999997E-2</v>
      </c>
      <c r="D4" s="14">
        <v>8.1000000000000003E-2</v>
      </c>
      <c r="E4" s="50" t="s">
        <v>9</v>
      </c>
      <c r="F4" s="14">
        <f>8.899-0.1-0.084-2.48-0.172-0.248-1.24-3.6-0.32-0.3-0.116</f>
        <v>0.23899999999999916</v>
      </c>
      <c r="G4" s="29" t="s">
        <v>10</v>
      </c>
    </row>
    <row r="5" spans="1:7" s="51" customFormat="1" ht="12.75" x14ac:dyDescent="0.25">
      <c r="A5" s="52" t="s">
        <v>11</v>
      </c>
      <c r="B5" s="50" t="s">
        <v>8</v>
      </c>
      <c r="C5" s="14">
        <v>2.1000000000000001E-2</v>
      </c>
      <c r="D5" s="14">
        <v>6.6000000000000003E-2</v>
      </c>
      <c r="E5" s="50" t="s">
        <v>12</v>
      </c>
      <c r="F5" s="14">
        <f>5-1.948-0.3-0.7-0.68-0.2-0.2-0.325-0.6+0.105-0.03-0.03-0.01-0.048</f>
        <v>3.4000000000000474E-2</v>
      </c>
      <c r="G5" s="29" t="s">
        <v>10</v>
      </c>
    </row>
    <row r="6" spans="1:7" x14ac:dyDescent="0.25">
      <c r="A6" s="1" t="s">
        <v>14</v>
      </c>
      <c r="B6" s="2" t="s">
        <v>13</v>
      </c>
      <c r="C6" s="3">
        <v>2.5000000000000001E-2</v>
      </c>
      <c r="D6" s="3">
        <v>0.15</v>
      </c>
      <c r="E6" s="4" t="s">
        <v>15</v>
      </c>
      <c r="F6" s="3">
        <v>8.6999999999999994E-2</v>
      </c>
      <c r="G6" s="29" t="s">
        <v>10</v>
      </c>
    </row>
    <row r="7" spans="1:7" x14ac:dyDescent="0.25">
      <c r="A7" s="1" t="s">
        <v>14</v>
      </c>
      <c r="B7" s="2" t="s">
        <v>19</v>
      </c>
      <c r="C7" s="3">
        <v>0.20599999999999999</v>
      </c>
      <c r="D7" s="3">
        <v>0.48199999999999998</v>
      </c>
      <c r="E7" s="4" t="s">
        <v>151</v>
      </c>
      <c r="F7" s="3">
        <f>3.1-1.2-0.45-0.722</f>
        <v>0.7280000000000002</v>
      </c>
      <c r="G7" s="29" t="s">
        <v>10</v>
      </c>
    </row>
    <row r="8" spans="1:7" x14ac:dyDescent="0.25">
      <c r="A8" s="1" t="s">
        <v>14</v>
      </c>
      <c r="B8" s="2" t="s">
        <v>13</v>
      </c>
      <c r="C8" s="3">
        <v>0.14499999999999999</v>
      </c>
      <c r="D8" s="3">
        <v>0.27500000000000002</v>
      </c>
      <c r="E8" s="4" t="s">
        <v>160</v>
      </c>
      <c r="F8" s="3">
        <f>3.004-2.5</f>
        <v>0.504</v>
      </c>
      <c r="G8" s="29" t="s">
        <v>10</v>
      </c>
    </row>
    <row r="9" spans="1:7" x14ac:dyDescent="0.25">
      <c r="A9" s="7" t="s">
        <v>16</v>
      </c>
      <c r="B9" s="8" t="s">
        <v>17</v>
      </c>
      <c r="C9" s="9">
        <v>0.6</v>
      </c>
      <c r="D9" s="9">
        <v>0.22500000000000001</v>
      </c>
      <c r="E9" s="8" t="s">
        <v>18</v>
      </c>
      <c r="F9" s="9">
        <f>1.67-0.08-1.238-0.042-0.16</f>
        <v>0.14999999999999988</v>
      </c>
      <c r="G9" s="29" t="s">
        <v>10</v>
      </c>
    </row>
    <row r="10" spans="1:7" x14ac:dyDescent="0.25">
      <c r="A10" s="7" t="s">
        <v>16</v>
      </c>
      <c r="B10" s="8" t="s">
        <v>26</v>
      </c>
      <c r="C10" s="9">
        <v>0.106</v>
      </c>
      <c r="D10" s="9">
        <v>0.16600000000000001</v>
      </c>
      <c r="E10" s="8" t="s">
        <v>20</v>
      </c>
      <c r="F10" s="9">
        <f>2.011-0.7-0.326-0.461-0.088-0.17</f>
        <v>0.26600000000000001</v>
      </c>
      <c r="G10" s="29" t="s">
        <v>10</v>
      </c>
    </row>
    <row r="11" spans="1:7" x14ac:dyDescent="0.25">
      <c r="A11" s="7" t="s">
        <v>16</v>
      </c>
      <c r="B11" s="8" t="s">
        <v>8</v>
      </c>
      <c r="C11" s="9">
        <v>4.5999999999999999E-2</v>
      </c>
      <c r="D11" s="9">
        <v>9.0999999999999998E-2</v>
      </c>
      <c r="E11" s="8" t="s">
        <v>143</v>
      </c>
      <c r="F11" s="9">
        <v>0.112</v>
      </c>
      <c r="G11" s="29" t="s">
        <v>10</v>
      </c>
    </row>
    <row r="12" spans="1:7" x14ac:dyDescent="0.25">
      <c r="A12" s="7" t="s">
        <v>16</v>
      </c>
      <c r="B12" s="8" t="s">
        <v>13</v>
      </c>
      <c r="C12" s="9">
        <v>8.8999999999999996E-2</v>
      </c>
      <c r="D12" s="9">
        <v>0.20399999999999999</v>
      </c>
      <c r="E12" s="8" t="s">
        <v>144</v>
      </c>
      <c r="F12" s="9">
        <v>0.218</v>
      </c>
      <c r="G12" s="29" t="s">
        <v>10</v>
      </c>
    </row>
    <row r="13" spans="1:7" x14ac:dyDescent="0.25">
      <c r="A13" s="10" t="s">
        <v>21</v>
      </c>
      <c r="B13" s="8" t="s">
        <v>8</v>
      </c>
      <c r="C13" s="9">
        <v>6.3E-2</v>
      </c>
      <c r="D13" s="9">
        <v>0.108</v>
      </c>
      <c r="E13" s="8" t="s">
        <v>22</v>
      </c>
      <c r="F13" s="9">
        <f>1.403-0.696-0.523-0.064</f>
        <v>0.12000000000000005</v>
      </c>
      <c r="G13" s="29" t="s">
        <v>10</v>
      </c>
    </row>
    <row r="14" spans="1:7" x14ac:dyDescent="0.25">
      <c r="A14" s="10" t="s">
        <v>21</v>
      </c>
      <c r="B14" s="8" t="s">
        <v>19</v>
      </c>
      <c r="C14" s="9">
        <v>0.65200000000000002</v>
      </c>
      <c r="D14" s="9">
        <v>0.80200000000000005</v>
      </c>
      <c r="E14" s="8" t="s">
        <v>218</v>
      </c>
      <c r="F14" s="9">
        <f>1.61-0.4</f>
        <v>1.21</v>
      </c>
      <c r="G14" s="29" t="s">
        <v>10</v>
      </c>
    </row>
    <row r="15" spans="1:7" x14ac:dyDescent="0.25">
      <c r="A15" s="10" t="s">
        <v>21</v>
      </c>
      <c r="B15" s="8" t="s">
        <v>19</v>
      </c>
      <c r="C15" s="9">
        <v>0.89</v>
      </c>
      <c r="D15" s="9">
        <v>1.0489999999999999</v>
      </c>
      <c r="E15" s="8" t="s">
        <v>219</v>
      </c>
      <c r="F15" s="9">
        <v>1.6559999999999999</v>
      </c>
      <c r="G15" s="29" t="s">
        <v>10</v>
      </c>
    </row>
    <row r="16" spans="1:7" x14ac:dyDescent="0.25">
      <c r="A16" s="10" t="s">
        <v>21</v>
      </c>
      <c r="B16" s="8" t="s">
        <v>19</v>
      </c>
      <c r="C16" s="9">
        <v>0.86499999999999999</v>
      </c>
      <c r="D16" s="9">
        <v>1.0249999999999999</v>
      </c>
      <c r="E16" s="8" t="s">
        <v>226</v>
      </c>
      <c r="F16" s="9">
        <v>1.611</v>
      </c>
      <c r="G16" s="15" t="s">
        <v>10</v>
      </c>
    </row>
    <row r="17" spans="1:7" x14ac:dyDescent="0.25">
      <c r="A17" s="11" t="s">
        <v>23</v>
      </c>
      <c r="B17" s="8" t="s">
        <v>13</v>
      </c>
      <c r="C17" s="12">
        <v>0.185</v>
      </c>
      <c r="D17" s="12">
        <v>0.31</v>
      </c>
      <c r="E17" s="13" t="s">
        <v>24</v>
      </c>
      <c r="F17" s="14">
        <f>1.427-1.115</f>
        <v>0.31200000000000006</v>
      </c>
      <c r="G17" s="15" t="s">
        <v>10</v>
      </c>
    </row>
    <row r="18" spans="1:7" x14ac:dyDescent="0.25">
      <c r="A18" s="16" t="s">
        <v>25</v>
      </c>
      <c r="B18" s="4" t="s">
        <v>13</v>
      </c>
      <c r="C18" s="3">
        <v>0.13600000000000001</v>
      </c>
      <c r="D18" s="3">
        <v>0.26100000000000001</v>
      </c>
      <c r="E18" s="4" t="s">
        <v>166</v>
      </c>
      <c r="F18" s="3">
        <f>1.356-0.405-0.75</f>
        <v>0.20100000000000007</v>
      </c>
      <c r="G18" s="15" t="s">
        <v>10</v>
      </c>
    </row>
    <row r="19" spans="1:7" x14ac:dyDescent="0.25">
      <c r="A19" s="16" t="s">
        <v>25</v>
      </c>
      <c r="B19" s="4" t="s">
        <v>29</v>
      </c>
      <c r="C19" s="3">
        <v>9.1999999999999998E-2</v>
      </c>
      <c r="D19" s="3">
        <v>0.25700000000000001</v>
      </c>
      <c r="E19" s="4" t="s">
        <v>195</v>
      </c>
      <c r="F19" s="3">
        <f>1.317-0.928-0.25</f>
        <v>0.1389999999999999</v>
      </c>
      <c r="G19" s="15" t="s">
        <v>10</v>
      </c>
    </row>
    <row r="20" spans="1:7" x14ac:dyDescent="0.25">
      <c r="A20" s="16" t="s">
        <v>25</v>
      </c>
      <c r="B20" s="4" t="s">
        <v>19</v>
      </c>
      <c r="C20" s="3">
        <v>0.30299999999999999</v>
      </c>
      <c r="D20" s="3">
        <v>0.54300000000000004</v>
      </c>
      <c r="E20" s="4" t="s">
        <v>202</v>
      </c>
      <c r="F20" s="3">
        <f>1.316-0.284-0.572</f>
        <v>0.46000000000000008</v>
      </c>
      <c r="G20" s="15" t="s">
        <v>10</v>
      </c>
    </row>
    <row r="21" spans="1:7" x14ac:dyDescent="0.25">
      <c r="A21" s="17" t="s">
        <v>27</v>
      </c>
      <c r="B21" s="18" t="s">
        <v>19</v>
      </c>
      <c r="C21" s="19">
        <v>0.20699999999999999</v>
      </c>
      <c r="D21" s="19">
        <v>0.42199999999999999</v>
      </c>
      <c r="E21" s="18" t="s">
        <v>28</v>
      </c>
      <c r="F21" s="20">
        <f>1.143-0.04-0.534-0.285</f>
        <v>0.28399999999999997</v>
      </c>
      <c r="G21" s="21" t="s">
        <v>10</v>
      </c>
    </row>
    <row r="22" spans="1:7" x14ac:dyDescent="0.25">
      <c r="A22" s="17" t="s">
        <v>27</v>
      </c>
      <c r="B22" s="4" t="s">
        <v>29</v>
      </c>
      <c r="C22" s="3">
        <v>0.23100000000000001</v>
      </c>
      <c r="D22" s="3">
        <v>0.39100000000000001</v>
      </c>
      <c r="E22" s="4" t="s">
        <v>30</v>
      </c>
      <c r="F22" s="3">
        <f>1.115-0.7-0.098</f>
        <v>0.31700000000000006</v>
      </c>
      <c r="G22" s="21" t="s">
        <v>10</v>
      </c>
    </row>
    <row r="23" spans="1:7" x14ac:dyDescent="0.25">
      <c r="A23" s="11" t="s">
        <v>31</v>
      </c>
      <c r="B23" s="18" t="s">
        <v>19</v>
      </c>
      <c r="C23" s="12">
        <v>0.156</v>
      </c>
      <c r="D23" s="12">
        <v>0.38600000000000001</v>
      </c>
      <c r="E23" s="13" t="s">
        <v>32</v>
      </c>
      <c r="F23" s="12">
        <f>1.124-0.84-0.09</f>
        <v>0.19400000000000014</v>
      </c>
      <c r="G23" s="21" t="s">
        <v>10</v>
      </c>
    </row>
    <row r="24" spans="1:7" x14ac:dyDescent="0.25">
      <c r="A24" s="11" t="s">
        <v>31</v>
      </c>
      <c r="B24" s="18" t="s">
        <v>13</v>
      </c>
      <c r="C24" s="12">
        <v>0.14599999999999999</v>
      </c>
      <c r="D24" s="12">
        <v>0.30599999999999999</v>
      </c>
      <c r="E24" s="13" t="s">
        <v>33</v>
      </c>
      <c r="F24" s="12">
        <f>1.107-0.775-0.15</f>
        <v>0.18199999999999997</v>
      </c>
      <c r="G24" s="21" t="s">
        <v>10</v>
      </c>
    </row>
    <row r="25" spans="1:7" x14ac:dyDescent="0.25">
      <c r="A25" s="11" t="s">
        <v>31</v>
      </c>
      <c r="B25" s="18" t="s">
        <v>19</v>
      </c>
      <c r="C25" s="12">
        <v>0.48</v>
      </c>
      <c r="D25" s="12">
        <v>0.71499999999999997</v>
      </c>
      <c r="E25" s="13" t="s">
        <v>173</v>
      </c>
      <c r="F25" s="12">
        <f>1.007-0.33-0.076</f>
        <v>0.60099999999999987</v>
      </c>
      <c r="G25" s="21" t="s">
        <v>10</v>
      </c>
    </row>
    <row r="26" spans="1:7" x14ac:dyDescent="0.25">
      <c r="A26" s="11" t="s">
        <v>31</v>
      </c>
      <c r="B26" s="13" t="s">
        <v>19</v>
      </c>
      <c r="C26" s="12">
        <v>0.629</v>
      </c>
      <c r="D26" s="12">
        <v>0.84899999999999998</v>
      </c>
      <c r="E26" s="13" t="s">
        <v>174</v>
      </c>
      <c r="F26" s="12">
        <f>0.899-0.145</f>
        <v>0.754</v>
      </c>
      <c r="G26" s="21" t="s">
        <v>10</v>
      </c>
    </row>
    <row r="27" spans="1:7" x14ac:dyDescent="0.25">
      <c r="A27" s="11" t="s">
        <v>34</v>
      </c>
      <c r="B27" s="13" t="s">
        <v>19</v>
      </c>
      <c r="C27" s="22">
        <v>0.84299999999999997</v>
      </c>
      <c r="D27" s="22">
        <v>1.0649999999999999</v>
      </c>
      <c r="E27" s="23" t="s">
        <v>251</v>
      </c>
      <c r="F27" s="22">
        <v>0.94</v>
      </c>
      <c r="G27" s="21" t="s">
        <v>10</v>
      </c>
    </row>
    <row r="28" spans="1:7" x14ac:dyDescent="0.25">
      <c r="A28" s="11" t="s">
        <v>34</v>
      </c>
      <c r="B28" s="13" t="s">
        <v>19</v>
      </c>
      <c r="C28" s="22">
        <v>0.876</v>
      </c>
      <c r="D28" s="22">
        <v>1.1100000000000001</v>
      </c>
      <c r="E28" s="23" t="s">
        <v>252</v>
      </c>
      <c r="F28" s="22">
        <v>0.97599999999999998</v>
      </c>
      <c r="G28" s="21" t="s">
        <v>10</v>
      </c>
    </row>
    <row r="29" spans="1:7" x14ac:dyDescent="0.25">
      <c r="A29" s="11" t="s">
        <v>35</v>
      </c>
      <c r="B29" s="4" t="s">
        <v>19</v>
      </c>
      <c r="C29" s="3">
        <v>0.30599999999999999</v>
      </c>
      <c r="D29" s="3">
        <v>0.501</v>
      </c>
      <c r="E29" s="3" t="s">
        <v>36</v>
      </c>
      <c r="F29" s="3">
        <f>0.886-0.498-0.08</f>
        <v>0.308</v>
      </c>
      <c r="G29" s="21" t="s">
        <v>10</v>
      </c>
    </row>
    <row r="30" spans="1:7" x14ac:dyDescent="0.25">
      <c r="A30" s="11" t="s">
        <v>35</v>
      </c>
      <c r="B30" s="4" t="s">
        <v>19</v>
      </c>
      <c r="C30" s="3">
        <v>0.42199999999999999</v>
      </c>
      <c r="D30" s="3">
        <v>0.68200000000000005</v>
      </c>
      <c r="E30" s="3" t="s">
        <v>164</v>
      </c>
      <c r="F30" s="3">
        <f>0.92-0.5</f>
        <v>0.42000000000000004</v>
      </c>
      <c r="G30" s="21" t="s">
        <v>10</v>
      </c>
    </row>
    <row r="31" spans="1:7" x14ac:dyDescent="0.25">
      <c r="A31" s="11" t="s">
        <v>35</v>
      </c>
      <c r="B31" s="4" t="s">
        <v>19</v>
      </c>
      <c r="C31" s="3">
        <v>0.41799999999999998</v>
      </c>
      <c r="D31" s="3">
        <v>0.66800000000000004</v>
      </c>
      <c r="E31" s="3" t="s">
        <v>165</v>
      </c>
      <c r="F31" s="3">
        <f>0.914-0.495</f>
        <v>0.41900000000000004</v>
      </c>
      <c r="G31" s="21" t="s">
        <v>10</v>
      </c>
    </row>
    <row r="32" spans="1:7" x14ac:dyDescent="0.25">
      <c r="A32" s="11" t="s">
        <v>35</v>
      </c>
      <c r="B32" s="4" t="s">
        <v>19</v>
      </c>
      <c r="C32" s="3">
        <v>0.40200000000000002</v>
      </c>
      <c r="D32" s="3">
        <v>0.65200000000000002</v>
      </c>
      <c r="E32" s="3" t="s">
        <v>179</v>
      </c>
      <c r="F32" s="3">
        <f>0.75-0.351</f>
        <v>0.39900000000000002</v>
      </c>
      <c r="G32" s="21" t="s">
        <v>10</v>
      </c>
    </row>
    <row r="33" spans="1:7" x14ac:dyDescent="0.25">
      <c r="A33" s="11" t="s">
        <v>37</v>
      </c>
      <c r="B33" s="13" t="s">
        <v>29</v>
      </c>
      <c r="C33" s="12">
        <v>0.23799999999999999</v>
      </c>
      <c r="D33" s="12">
        <v>0.39800000000000002</v>
      </c>
      <c r="E33" s="13" t="s">
        <v>38</v>
      </c>
      <c r="F33" s="12">
        <f>0.833-0.6</f>
        <v>0.23299999999999998</v>
      </c>
      <c r="G33" s="21" t="s">
        <v>10</v>
      </c>
    </row>
    <row r="34" spans="1:7" x14ac:dyDescent="0.25">
      <c r="A34" s="11" t="s">
        <v>37</v>
      </c>
      <c r="B34" s="13" t="s">
        <v>29</v>
      </c>
      <c r="C34" s="12">
        <v>0.24399999999999999</v>
      </c>
      <c r="D34" s="12">
        <v>0.40400000000000003</v>
      </c>
      <c r="E34" s="13" t="s">
        <v>39</v>
      </c>
      <c r="F34" s="12">
        <f>0.84-0.6</f>
        <v>0.24</v>
      </c>
      <c r="G34" s="21" t="s">
        <v>10</v>
      </c>
    </row>
    <row r="35" spans="1:7" x14ac:dyDescent="0.25">
      <c r="A35" s="11" t="s">
        <v>37</v>
      </c>
      <c r="B35" s="13" t="s">
        <v>19</v>
      </c>
      <c r="C35" s="12">
        <v>0.33</v>
      </c>
      <c r="D35" s="12">
        <v>0.54500000000000004</v>
      </c>
      <c r="E35" s="13" t="s">
        <v>127</v>
      </c>
      <c r="F35" s="12">
        <f>0.833-0.171-0.333</f>
        <v>0.3289999999999999</v>
      </c>
      <c r="G35" s="21" t="s">
        <v>10</v>
      </c>
    </row>
    <row r="36" spans="1:7" x14ac:dyDescent="0.25">
      <c r="A36" s="11" t="s">
        <v>37</v>
      </c>
      <c r="B36" s="13" t="s">
        <v>19</v>
      </c>
      <c r="C36" s="12">
        <v>0.24299999999999999</v>
      </c>
      <c r="D36" s="12">
        <v>0.47</v>
      </c>
      <c r="E36" s="13" t="s">
        <v>132</v>
      </c>
      <c r="F36" s="12">
        <f>0.837-0.1-0.495</f>
        <v>0.24199999999999999</v>
      </c>
      <c r="G36" s="21" t="s">
        <v>10</v>
      </c>
    </row>
    <row r="37" spans="1:7" x14ac:dyDescent="0.25">
      <c r="A37" s="10" t="s">
        <v>40</v>
      </c>
      <c r="B37" s="8" t="s">
        <v>13</v>
      </c>
      <c r="C37" s="9">
        <v>0.09</v>
      </c>
      <c r="D37" s="9">
        <v>0.215</v>
      </c>
      <c r="E37" s="8" t="s">
        <v>41</v>
      </c>
      <c r="F37" s="9">
        <f>1.047-0.6-0.357</f>
        <v>8.9999999999999969E-2</v>
      </c>
      <c r="G37" s="21" t="s">
        <v>10</v>
      </c>
    </row>
    <row r="38" spans="1:7" x14ac:dyDescent="0.25">
      <c r="A38" s="10" t="s">
        <v>40</v>
      </c>
      <c r="B38" s="4" t="s">
        <v>29</v>
      </c>
      <c r="C38" s="3">
        <v>0.29799999999999999</v>
      </c>
      <c r="D38" s="3">
        <v>0.45800000000000002</v>
      </c>
      <c r="E38" s="4" t="s">
        <v>42</v>
      </c>
      <c r="F38" s="3">
        <f>0.851-0.556</f>
        <v>0.29499999999999993</v>
      </c>
      <c r="G38" s="21" t="s">
        <v>10</v>
      </c>
    </row>
    <row r="39" spans="1:7" x14ac:dyDescent="0.25">
      <c r="A39" s="11" t="s">
        <v>43</v>
      </c>
      <c r="B39" s="24" t="s">
        <v>19</v>
      </c>
      <c r="C39" s="25">
        <v>0.35399999999999998</v>
      </c>
      <c r="D39" s="25">
        <v>0.58899999999999997</v>
      </c>
      <c r="E39" s="24" t="s">
        <v>220</v>
      </c>
      <c r="F39" s="14">
        <f>0.826-0.495</f>
        <v>0.33099999999999996</v>
      </c>
      <c r="G39" s="21" t="s">
        <v>10</v>
      </c>
    </row>
    <row r="40" spans="1:7" x14ac:dyDescent="0.25">
      <c r="A40" s="11" t="s">
        <v>43</v>
      </c>
      <c r="B40" s="13" t="s">
        <v>19</v>
      </c>
      <c r="C40" s="12">
        <v>0.48299999999999998</v>
      </c>
      <c r="D40" s="12">
        <v>0.71</v>
      </c>
      <c r="E40" s="13" t="s">
        <v>172</v>
      </c>
      <c r="F40" s="3">
        <f>0.841-0.39</f>
        <v>0.45099999999999996</v>
      </c>
      <c r="G40" s="21" t="s">
        <v>10</v>
      </c>
    </row>
    <row r="41" spans="1:7" x14ac:dyDescent="0.25">
      <c r="A41" s="7" t="s">
        <v>44</v>
      </c>
      <c r="B41" s="4" t="s">
        <v>19</v>
      </c>
      <c r="C41" s="3">
        <v>0.25700000000000001</v>
      </c>
      <c r="D41" s="3">
        <v>0.437</v>
      </c>
      <c r="E41" s="4" t="s">
        <v>45</v>
      </c>
      <c r="F41" s="3">
        <f>0.732-0.3-0.22</f>
        <v>0.21199999999999999</v>
      </c>
      <c r="G41" s="21" t="s">
        <v>10</v>
      </c>
    </row>
    <row r="42" spans="1:7" x14ac:dyDescent="0.25">
      <c r="A42" s="7" t="s">
        <v>44</v>
      </c>
      <c r="B42" s="4" t="s">
        <v>29</v>
      </c>
      <c r="C42" s="3">
        <v>0.17299999999999999</v>
      </c>
      <c r="D42" s="3">
        <v>0.30299999999999999</v>
      </c>
      <c r="E42" s="4" t="s">
        <v>161</v>
      </c>
      <c r="F42" s="3">
        <f>0.733-0.592</f>
        <v>0.14100000000000001</v>
      </c>
      <c r="G42" s="21" t="s">
        <v>10</v>
      </c>
    </row>
    <row r="43" spans="1:7" x14ac:dyDescent="0.25">
      <c r="A43" s="7" t="s">
        <v>44</v>
      </c>
      <c r="B43" s="4" t="s">
        <v>19</v>
      </c>
      <c r="C43" s="3">
        <v>0.89500000000000002</v>
      </c>
      <c r="D43" s="3">
        <v>1.135</v>
      </c>
      <c r="E43" s="4" t="s">
        <v>190</v>
      </c>
      <c r="F43" s="3">
        <v>0.73099999999999998</v>
      </c>
      <c r="G43" s="21" t="s">
        <v>10</v>
      </c>
    </row>
    <row r="44" spans="1:7" x14ac:dyDescent="0.25">
      <c r="A44" s="38" t="s">
        <v>46</v>
      </c>
      <c r="B44" s="8" t="s">
        <v>19</v>
      </c>
      <c r="C44" s="9">
        <v>0.30599999999999999</v>
      </c>
      <c r="D44" s="9">
        <v>0.47199999999999998</v>
      </c>
      <c r="E44" s="8" t="s">
        <v>47</v>
      </c>
      <c r="F44" s="9">
        <f>0.767-0.5</f>
        <v>0.26700000000000002</v>
      </c>
      <c r="G44" s="21" t="s">
        <v>10</v>
      </c>
    </row>
    <row r="45" spans="1:7" x14ac:dyDescent="0.25">
      <c r="A45" s="38" t="s">
        <v>46</v>
      </c>
      <c r="B45" s="8" t="s">
        <v>19</v>
      </c>
      <c r="C45" s="9">
        <v>0.247</v>
      </c>
      <c r="D45" s="9">
        <v>0.372</v>
      </c>
      <c r="E45" s="8" t="s">
        <v>48</v>
      </c>
      <c r="F45" s="9">
        <f>0.754-0.536</f>
        <v>0.21799999999999997</v>
      </c>
      <c r="G45" s="21" t="s">
        <v>10</v>
      </c>
    </row>
    <row r="46" spans="1:7" x14ac:dyDescent="0.25">
      <c r="A46" s="38" t="s">
        <v>46</v>
      </c>
      <c r="B46" s="4" t="s">
        <v>19</v>
      </c>
      <c r="C46" s="3">
        <v>0.876</v>
      </c>
      <c r="D46" s="3">
        <v>1.0569999999999999</v>
      </c>
      <c r="E46" s="3" t="s">
        <v>49</v>
      </c>
      <c r="F46" s="3">
        <v>0.77600000000000002</v>
      </c>
      <c r="G46" s="21" t="s">
        <v>10</v>
      </c>
    </row>
    <row r="47" spans="1:7" x14ac:dyDescent="0.25">
      <c r="A47" s="38" t="s">
        <v>46</v>
      </c>
      <c r="B47" s="4" t="s">
        <v>19</v>
      </c>
      <c r="C47" s="3">
        <v>0.88900000000000001</v>
      </c>
      <c r="D47" s="3">
        <v>1.08</v>
      </c>
      <c r="E47" s="3" t="s">
        <v>50</v>
      </c>
      <c r="F47" s="3">
        <v>0.77100000000000002</v>
      </c>
      <c r="G47" s="21" t="s">
        <v>10</v>
      </c>
    </row>
    <row r="48" spans="1:7" x14ac:dyDescent="0.25">
      <c r="A48" s="11" t="s">
        <v>51</v>
      </c>
      <c r="B48" s="13" t="s">
        <v>19</v>
      </c>
      <c r="C48" s="12">
        <v>0.59499999999999997</v>
      </c>
      <c r="D48" s="12">
        <v>0.84199999999999997</v>
      </c>
      <c r="E48" s="13" t="s">
        <v>52</v>
      </c>
      <c r="F48" s="12">
        <f>0.764-0.272</f>
        <v>0.49199999999999999</v>
      </c>
      <c r="G48" s="21" t="s">
        <v>10</v>
      </c>
    </row>
    <row r="49" spans="1:1019" x14ac:dyDescent="0.25">
      <c r="A49" s="11" t="s">
        <v>51</v>
      </c>
      <c r="B49" s="13" t="s">
        <v>19</v>
      </c>
      <c r="C49" s="12">
        <v>0.432</v>
      </c>
      <c r="D49" s="12">
        <v>0.68200000000000005</v>
      </c>
      <c r="E49" s="13" t="s">
        <v>53</v>
      </c>
      <c r="F49" s="12">
        <f>0.757-0.4</f>
        <v>0.35699999999999998</v>
      </c>
      <c r="G49" s="21" t="s">
        <v>10</v>
      </c>
    </row>
    <row r="50" spans="1:1019" x14ac:dyDescent="0.25">
      <c r="A50" s="11" t="s">
        <v>51</v>
      </c>
      <c r="B50" s="13" t="s">
        <v>19</v>
      </c>
      <c r="C50" s="12">
        <v>0.91800000000000004</v>
      </c>
      <c r="D50" s="12">
        <v>1.111</v>
      </c>
      <c r="E50" s="13" t="s">
        <v>176</v>
      </c>
      <c r="F50" s="12">
        <v>0.75700000000000001</v>
      </c>
      <c r="G50" s="21" t="s">
        <v>10</v>
      </c>
    </row>
    <row r="51" spans="1:1019" x14ac:dyDescent="0.25">
      <c r="A51" s="11" t="s">
        <v>51</v>
      </c>
      <c r="B51" s="13" t="s">
        <v>19</v>
      </c>
      <c r="C51" s="12">
        <v>0.93600000000000005</v>
      </c>
      <c r="D51" s="12">
        <v>1.1259999999999999</v>
      </c>
      <c r="E51" s="13" t="s">
        <v>177</v>
      </c>
      <c r="F51" s="12">
        <v>0.77100000000000002</v>
      </c>
      <c r="G51" s="21" t="s">
        <v>10</v>
      </c>
    </row>
    <row r="52" spans="1:1019" ht="15" customHeight="1" x14ac:dyDescent="0.25">
      <c r="A52" s="17" t="s">
        <v>54</v>
      </c>
      <c r="B52" s="13" t="s">
        <v>19</v>
      </c>
      <c r="C52" s="3">
        <v>0.58599999999999997</v>
      </c>
      <c r="D52" s="3">
        <v>0.82199999999999995</v>
      </c>
      <c r="E52" s="4" t="s">
        <v>136</v>
      </c>
      <c r="F52" s="3">
        <f>0.725-0.25</f>
        <v>0.47499999999999998</v>
      </c>
      <c r="G52" s="21" t="s">
        <v>10</v>
      </c>
    </row>
    <row r="53" spans="1:1019" ht="15" customHeight="1" x14ac:dyDescent="0.25">
      <c r="A53" s="17" t="s">
        <v>54</v>
      </c>
      <c r="B53" s="13" t="s">
        <v>19</v>
      </c>
      <c r="C53" s="3">
        <v>0.49399999999999999</v>
      </c>
      <c r="D53" s="3">
        <v>0.71799999999999997</v>
      </c>
      <c r="E53" s="4" t="s">
        <v>137</v>
      </c>
      <c r="F53" s="3">
        <f>0.725-0.33</f>
        <v>0.39499999999999996</v>
      </c>
      <c r="G53" s="21" t="s">
        <v>10</v>
      </c>
    </row>
    <row r="54" spans="1:1019" x14ac:dyDescent="0.25">
      <c r="A54" s="17" t="s">
        <v>54</v>
      </c>
      <c r="B54" s="13" t="s">
        <v>19</v>
      </c>
      <c r="C54" s="3">
        <v>0.42488668555240799</v>
      </c>
      <c r="D54" s="3">
        <v>0.65488668555240803</v>
      </c>
      <c r="E54" s="4" t="s">
        <v>175</v>
      </c>
      <c r="F54" s="3">
        <v>0.33</v>
      </c>
      <c r="G54" s="21" t="s">
        <v>10</v>
      </c>
    </row>
    <row r="55" spans="1:1019" ht="15" customHeight="1" x14ac:dyDescent="0.25">
      <c r="A55" s="17" t="s">
        <v>54</v>
      </c>
      <c r="B55" s="13" t="s">
        <v>72</v>
      </c>
      <c r="C55" s="3">
        <v>0.20200000000000001</v>
      </c>
      <c r="D55" s="3">
        <v>0.26700000000000002</v>
      </c>
      <c r="E55" s="4" t="s">
        <v>201</v>
      </c>
      <c r="F55" s="3">
        <f>0.726-0.57</f>
        <v>0.15600000000000003</v>
      </c>
      <c r="G55" s="21" t="s">
        <v>10</v>
      </c>
    </row>
    <row r="56" spans="1:1019" x14ac:dyDescent="0.25">
      <c r="A56" s="17" t="s">
        <v>55</v>
      </c>
      <c r="B56" s="4" t="s">
        <v>19</v>
      </c>
      <c r="C56" s="3">
        <v>0.55300000000000005</v>
      </c>
      <c r="D56" s="3">
        <v>0.73699999999999999</v>
      </c>
      <c r="E56" s="4" t="s">
        <v>56</v>
      </c>
      <c r="F56" s="3">
        <f>0.723-0.301</f>
        <v>0.42199999999999999</v>
      </c>
      <c r="G56" s="15" t="s">
        <v>10</v>
      </c>
    </row>
    <row r="57" spans="1:1019" x14ac:dyDescent="0.25">
      <c r="A57" s="17" t="s">
        <v>55</v>
      </c>
      <c r="B57" s="4" t="s">
        <v>19</v>
      </c>
      <c r="C57" s="3">
        <v>0.59099999999999997</v>
      </c>
      <c r="D57" s="3">
        <v>0.78700000000000003</v>
      </c>
      <c r="E57" s="3" t="s">
        <v>57</v>
      </c>
      <c r="F57" s="3">
        <f>0.694-0.247</f>
        <v>0.44699999999999995</v>
      </c>
      <c r="G57" s="15" t="s">
        <v>10</v>
      </c>
    </row>
    <row r="58" spans="1:1019" x14ac:dyDescent="0.25">
      <c r="A58" s="17" t="s">
        <v>55</v>
      </c>
      <c r="B58" s="4" t="s">
        <v>19</v>
      </c>
      <c r="C58" s="3">
        <v>0.57599999999999996</v>
      </c>
      <c r="D58" s="3">
        <v>0.80300000000000005</v>
      </c>
      <c r="E58" s="3" t="s">
        <v>162</v>
      </c>
      <c r="F58" s="3">
        <f>0.706-0.27</f>
        <v>0.43599999999999994</v>
      </c>
      <c r="G58" s="15" t="s">
        <v>10</v>
      </c>
    </row>
    <row r="59" spans="1:1019" x14ac:dyDescent="0.25">
      <c r="A59" s="17" t="s">
        <v>55</v>
      </c>
      <c r="B59" s="4" t="s">
        <v>19</v>
      </c>
      <c r="C59" s="3">
        <v>0.92900000000000005</v>
      </c>
      <c r="D59" s="3">
        <v>1.1879999999999999</v>
      </c>
      <c r="E59" s="3" t="s">
        <v>163</v>
      </c>
      <c r="F59" s="3">
        <v>0.70499999999999996</v>
      </c>
      <c r="G59" s="15" t="s">
        <v>10</v>
      </c>
    </row>
    <row r="60" spans="1:1019" x14ac:dyDescent="0.25">
      <c r="A60" s="17" t="s">
        <v>55</v>
      </c>
      <c r="B60" s="4" t="s">
        <v>19</v>
      </c>
      <c r="C60" s="3">
        <v>0.93100000000000005</v>
      </c>
      <c r="D60" s="3">
        <v>1.214</v>
      </c>
      <c r="E60" s="3" t="s">
        <v>178</v>
      </c>
      <c r="F60" s="3">
        <v>0.70699999999999996</v>
      </c>
      <c r="G60" s="15" t="s">
        <v>10</v>
      </c>
    </row>
    <row r="61" spans="1:1019" x14ac:dyDescent="0.25">
      <c r="A61" s="11" t="s">
        <v>58</v>
      </c>
      <c r="B61" s="18" t="s">
        <v>13</v>
      </c>
      <c r="C61" s="12">
        <v>7.3999999999999996E-2</v>
      </c>
      <c r="D61" s="12">
        <v>0.19900000000000001</v>
      </c>
      <c r="E61" s="13" t="s">
        <v>59</v>
      </c>
      <c r="F61" s="12">
        <f>0.636-0.48-0.072-0.025-0.01</f>
        <v>4.900000000000003E-2</v>
      </c>
      <c r="G61" s="21" t="s">
        <v>10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  <c r="ABW61" s="6"/>
      <c r="ABX61" s="6"/>
      <c r="ABY61" s="6"/>
      <c r="ABZ61" s="6"/>
      <c r="ACA61" s="6"/>
      <c r="ACB61" s="6"/>
      <c r="ACC61" s="6"/>
      <c r="ACD61" s="6"/>
      <c r="ACE61" s="6"/>
      <c r="ACF61" s="6"/>
      <c r="ACG61" s="6"/>
      <c r="ACH61" s="6"/>
      <c r="ACI61" s="6"/>
      <c r="ACJ61" s="6"/>
      <c r="ACK61" s="6"/>
      <c r="ACL61" s="6"/>
      <c r="ACM61" s="6"/>
      <c r="ACN61" s="6"/>
      <c r="ACO61" s="6"/>
      <c r="ACP61" s="6"/>
      <c r="ACQ61" s="6"/>
      <c r="ACR61" s="6"/>
      <c r="ACS61" s="6"/>
      <c r="ACT61" s="6"/>
      <c r="ACU61" s="6"/>
      <c r="ACV61" s="6"/>
      <c r="ACW61" s="6"/>
      <c r="ACX61" s="6"/>
      <c r="ACY61" s="6"/>
      <c r="ACZ61" s="6"/>
      <c r="ADA61" s="6"/>
      <c r="ADB61" s="6"/>
      <c r="ADC61" s="6"/>
      <c r="ADD61" s="6"/>
      <c r="ADE61" s="6"/>
      <c r="ADF61" s="6"/>
      <c r="ADG61" s="6"/>
      <c r="ADH61" s="6"/>
      <c r="ADI61" s="6"/>
      <c r="ADJ61" s="6"/>
      <c r="ADK61" s="6"/>
      <c r="ADL61" s="6"/>
      <c r="ADM61" s="6"/>
      <c r="ADN61" s="6"/>
      <c r="ADO61" s="6"/>
      <c r="ADP61" s="6"/>
      <c r="ADQ61" s="6"/>
      <c r="ADR61" s="6"/>
      <c r="ADS61" s="6"/>
      <c r="ADT61" s="6"/>
      <c r="ADU61" s="6"/>
      <c r="ADV61" s="6"/>
      <c r="ADW61" s="6"/>
      <c r="ADX61" s="6"/>
      <c r="ADY61" s="6"/>
      <c r="ADZ61" s="6"/>
      <c r="AEA61" s="6"/>
      <c r="AEB61" s="6"/>
      <c r="AEC61" s="6"/>
      <c r="AED61" s="6"/>
      <c r="AEE61" s="6"/>
      <c r="AEF61" s="6"/>
      <c r="AEG61" s="6"/>
      <c r="AEH61" s="6"/>
      <c r="AEI61" s="6"/>
      <c r="AEJ61" s="6"/>
      <c r="AEK61" s="6"/>
      <c r="AEL61" s="6"/>
      <c r="AEM61" s="6"/>
      <c r="AEN61" s="6"/>
      <c r="AEO61" s="6"/>
      <c r="AEP61" s="6"/>
      <c r="AEQ61" s="6"/>
      <c r="AER61" s="6"/>
      <c r="AES61" s="6"/>
      <c r="AET61" s="6"/>
      <c r="AEU61" s="6"/>
      <c r="AEV61" s="6"/>
      <c r="AEW61" s="6"/>
      <c r="AEX61" s="6"/>
      <c r="AEY61" s="6"/>
      <c r="AEZ61" s="6"/>
      <c r="AFA61" s="6"/>
      <c r="AFB61" s="6"/>
      <c r="AFC61" s="6"/>
      <c r="AFD61" s="6"/>
      <c r="AFE61" s="6"/>
      <c r="AFF61" s="6"/>
      <c r="AFG61" s="6"/>
      <c r="AFH61" s="6"/>
      <c r="AFI61" s="6"/>
      <c r="AFJ61" s="6"/>
      <c r="AFK61" s="6"/>
      <c r="AFL61" s="6"/>
      <c r="AFM61" s="6"/>
      <c r="AFN61" s="6"/>
      <c r="AFO61" s="6"/>
      <c r="AFP61" s="6"/>
      <c r="AFQ61" s="6"/>
      <c r="AFR61" s="6"/>
      <c r="AFS61" s="6"/>
      <c r="AFT61" s="6"/>
      <c r="AFU61" s="6"/>
      <c r="AFV61" s="6"/>
      <c r="AFW61" s="6"/>
      <c r="AFX61" s="6"/>
      <c r="AFY61" s="6"/>
      <c r="AFZ61" s="6"/>
      <c r="AGA61" s="6"/>
      <c r="AGB61" s="6"/>
      <c r="AGC61" s="6"/>
      <c r="AGD61" s="6"/>
      <c r="AGE61" s="6"/>
      <c r="AGF61" s="6"/>
      <c r="AGG61" s="6"/>
      <c r="AGH61" s="6"/>
      <c r="AGI61" s="6"/>
      <c r="AGJ61" s="6"/>
      <c r="AGK61" s="6"/>
      <c r="AGL61" s="6"/>
      <c r="AGM61" s="6"/>
      <c r="AGN61" s="6"/>
      <c r="AGO61" s="6"/>
      <c r="AGP61" s="6"/>
      <c r="AGQ61" s="6"/>
      <c r="AGR61" s="6"/>
      <c r="AGS61" s="6"/>
      <c r="AGT61" s="6"/>
      <c r="AGU61" s="6"/>
      <c r="AGV61" s="6"/>
      <c r="AGW61" s="6"/>
      <c r="AGX61" s="6"/>
      <c r="AGY61" s="6"/>
      <c r="AGZ61" s="6"/>
      <c r="AHA61" s="6"/>
      <c r="AHB61" s="6"/>
      <c r="AHC61" s="6"/>
      <c r="AHD61" s="6"/>
      <c r="AHE61" s="6"/>
      <c r="AHF61" s="6"/>
      <c r="AHG61" s="6"/>
      <c r="AHH61" s="6"/>
      <c r="AHI61" s="6"/>
      <c r="AHJ61" s="6"/>
      <c r="AHK61" s="6"/>
      <c r="AHL61" s="6"/>
      <c r="AHM61" s="6"/>
      <c r="AHN61" s="6"/>
      <c r="AHO61" s="6"/>
      <c r="AHP61" s="6"/>
      <c r="AHQ61" s="6"/>
      <c r="AHR61" s="6"/>
      <c r="AHS61" s="6"/>
      <c r="AHT61" s="6"/>
      <c r="AHU61" s="6"/>
      <c r="AHV61" s="6"/>
      <c r="AHW61" s="6"/>
      <c r="AHX61" s="6"/>
      <c r="AHY61" s="6"/>
      <c r="AHZ61" s="6"/>
      <c r="AIA61" s="6"/>
      <c r="AIB61" s="6"/>
      <c r="AIC61" s="6"/>
      <c r="AID61" s="6"/>
      <c r="AIE61" s="6"/>
      <c r="AIF61" s="6"/>
      <c r="AIG61" s="6"/>
      <c r="AIH61" s="6"/>
      <c r="AII61" s="6"/>
      <c r="AIJ61" s="6"/>
      <c r="AIK61" s="6"/>
      <c r="AIL61" s="6"/>
      <c r="AIM61" s="6"/>
      <c r="AIN61" s="6"/>
      <c r="AIO61" s="6"/>
      <c r="AIP61" s="6"/>
      <c r="AIQ61" s="6"/>
      <c r="AIR61" s="6"/>
      <c r="AIS61" s="6"/>
      <c r="AIT61" s="6"/>
      <c r="AIU61" s="6"/>
      <c r="AIV61" s="6"/>
      <c r="AIW61" s="6"/>
      <c r="AIX61" s="6"/>
      <c r="AIY61" s="6"/>
      <c r="AIZ61" s="6"/>
      <c r="AJA61" s="6"/>
      <c r="AJB61" s="6"/>
      <c r="AJC61" s="6"/>
      <c r="AJD61" s="6"/>
      <c r="AJE61" s="6"/>
      <c r="AJF61" s="6"/>
      <c r="AJG61" s="6"/>
      <c r="AJH61" s="6"/>
      <c r="AJI61" s="6"/>
      <c r="AJJ61" s="6"/>
      <c r="AJK61" s="6"/>
      <c r="AJL61" s="6"/>
      <c r="AJM61" s="6"/>
      <c r="AJN61" s="6"/>
      <c r="AJO61" s="6"/>
      <c r="AJP61" s="6"/>
      <c r="AJQ61" s="6"/>
      <c r="AJR61" s="6"/>
      <c r="AJS61" s="6"/>
      <c r="AJT61" s="6"/>
      <c r="AJU61" s="6"/>
      <c r="AJV61" s="6"/>
      <c r="AJW61" s="6"/>
      <c r="AJX61" s="6"/>
      <c r="AJY61" s="6"/>
      <c r="AJZ61" s="6"/>
      <c r="AKA61" s="6"/>
      <c r="AKB61" s="6"/>
      <c r="AKC61" s="6"/>
      <c r="AKD61" s="6"/>
      <c r="AKE61" s="6"/>
      <c r="AKF61" s="6"/>
      <c r="AKG61" s="6"/>
      <c r="AKH61" s="6"/>
      <c r="AKI61" s="6"/>
      <c r="AKJ61" s="6"/>
      <c r="AKK61" s="6"/>
      <c r="AKL61" s="6"/>
      <c r="AKM61" s="6"/>
      <c r="AKN61" s="6"/>
      <c r="AKO61" s="6"/>
      <c r="AKP61" s="6"/>
      <c r="AKQ61" s="6"/>
      <c r="AKR61" s="6"/>
      <c r="AKS61" s="6"/>
      <c r="AKT61" s="6"/>
      <c r="AKU61" s="6"/>
      <c r="AKV61" s="6"/>
      <c r="AKW61" s="6"/>
      <c r="AKX61" s="6"/>
      <c r="AKY61" s="6"/>
      <c r="AKZ61" s="6"/>
      <c r="ALA61" s="6"/>
      <c r="ALB61" s="6"/>
      <c r="ALC61" s="6"/>
      <c r="ALD61" s="6"/>
      <c r="ALE61" s="6"/>
      <c r="ALF61" s="6"/>
      <c r="ALG61" s="6"/>
      <c r="ALH61" s="6"/>
      <c r="ALI61" s="6"/>
      <c r="ALJ61" s="6"/>
      <c r="ALK61" s="6"/>
      <c r="ALL61" s="6"/>
      <c r="ALM61" s="6"/>
      <c r="ALN61" s="6"/>
      <c r="ALO61" s="6"/>
      <c r="ALP61" s="6"/>
      <c r="ALQ61" s="6"/>
      <c r="ALR61" s="6"/>
      <c r="ALS61" s="6"/>
      <c r="ALT61" s="6"/>
      <c r="ALU61" s="6"/>
      <c r="ALV61" s="6"/>
      <c r="ALW61" s="6"/>
      <c r="ALX61" s="6"/>
      <c r="ALY61" s="6"/>
      <c r="ALZ61" s="6"/>
      <c r="AMA61" s="6"/>
      <c r="AMB61" s="6"/>
      <c r="AMC61" s="6"/>
      <c r="AMD61" s="6"/>
      <c r="AME61" s="6"/>
    </row>
    <row r="62" spans="1:1019" x14ac:dyDescent="0.25">
      <c r="A62" s="11" t="s">
        <v>58</v>
      </c>
      <c r="B62" s="26" t="s">
        <v>29</v>
      </c>
      <c r="C62" s="25">
        <v>0.58699999999999997</v>
      </c>
      <c r="D62" s="25">
        <v>0.747</v>
      </c>
      <c r="E62" s="24" t="s">
        <v>189</v>
      </c>
      <c r="F62" s="25">
        <f>0.656-0.265</f>
        <v>0.39100000000000001</v>
      </c>
      <c r="G62" s="21" t="s">
        <v>10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6"/>
      <c r="TD62" s="6"/>
      <c r="TE62" s="6"/>
      <c r="TF62" s="6"/>
      <c r="TG62" s="6"/>
      <c r="TH62" s="6"/>
      <c r="TI62" s="6"/>
      <c r="TJ62" s="6"/>
      <c r="TK62" s="6"/>
      <c r="TL62" s="6"/>
      <c r="TM62" s="6"/>
      <c r="TN62" s="6"/>
      <c r="TO62" s="6"/>
      <c r="TP62" s="6"/>
      <c r="TQ62" s="6"/>
      <c r="TR62" s="6"/>
      <c r="TS62" s="6"/>
      <c r="TT62" s="6"/>
      <c r="TU62" s="6"/>
      <c r="TV62" s="6"/>
      <c r="TW62" s="6"/>
      <c r="TX62" s="6"/>
      <c r="TY62" s="6"/>
      <c r="TZ62" s="6"/>
      <c r="UA62" s="6"/>
      <c r="UB62" s="6"/>
      <c r="UC62" s="6"/>
      <c r="UD62" s="6"/>
      <c r="UE62" s="6"/>
      <c r="UF62" s="6"/>
      <c r="UG62" s="6"/>
      <c r="UH62" s="6"/>
      <c r="UI62" s="6"/>
      <c r="UJ62" s="6"/>
      <c r="UK62" s="6"/>
      <c r="UL62" s="6"/>
      <c r="UM62" s="6"/>
      <c r="UN62" s="6"/>
      <c r="UO62" s="6"/>
      <c r="UP62" s="6"/>
      <c r="UQ62" s="6"/>
      <c r="UR62" s="6"/>
      <c r="US62" s="6"/>
      <c r="UT62" s="6"/>
      <c r="UU62" s="6"/>
      <c r="UV62" s="6"/>
      <c r="UW62" s="6"/>
      <c r="UX62" s="6"/>
      <c r="UY62" s="6"/>
      <c r="UZ62" s="6"/>
      <c r="VA62" s="6"/>
      <c r="VB62" s="6"/>
      <c r="VC62" s="6"/>
      <c r="VD62" s="6"/>
      <c r="VE62" s="6"/>
      <c r="VF62" s="6"/>
      <c r="VG62" s="6"/>
      <c r="VH62" s="6"/>
      <c r="VI62" s="6"/>
      <c r="VJ62" s="6"/>
      <c r="VK62" s="6"/>
      <c r="VL62" s="6"/>
      <c r="VM62" s="6"/>
      <c r="VN62" s="6"/>
      <c r="VO62" s="6"/>
      <c r="VP62" s="6"/>
      <c r="VQ62" s="6"/>
      <c r="VR62" s="6"/>
      <c r="VS62" s="6"/>
      <c r="VT62" s="6"/>
      <c r="VU62" s="6"/>
      <c r="VV62" s="6"/>
      <c r="VW62" s="6"/>
      <c r="VX62" s="6"/>
      <c r="VY62" s="6"/>
      <c r="VZ62" s="6"/>
      <c r="WA62" s="6"/>
      <c r="WB62" s="6"/>
      <c r="WC62" s="6"/>
      <c r="WD62" s="6"/>
      <c r="WE62" s="6"/>
      <c r="WF62" s="6"/>
      <c r="WG62" s="6"/>
      <c r="WH62" s="6"/>
      <c r="WI62" s="6"/>
      <c r="WJ62" s="6"/>
      <c r="WK62" s="6"/>
      <c r="WL62" s="6"/>
      <c r="WM62" s="6"/>
      <c r="WN62" s="6"/>
      <c r="WO62" s="6"/>
      <c r="WP62" s="6"/>
      <c r="WQ62" s="6"/>
      <c r="WR62" s="6"/>
      <c r="WS62" s="6"/>
      <c r="WT62" s="6"/>
      <c r="WU62" s="6"/>
      <c r="WV62" s="6"/>
      <c r="WW62" s="6"/>
      <c r="WX62" s="6"/>
      <c r="WY62" s="6"/>
      <c r="WZ62" s="6"/>
      <c r="XA62" s="6"/>
      <c r="XB62" s="6"/>
      <c r="XC62" s="6"/>
      <c r="XD62" s="6"/>
      <c r="XE62" s="6"/>
      <c r="XF62" s="6"/>
      <c r="XG62" s="6"/>
      <c r="XH62" s="6"/>
      <c r="XI62" s="6"/>
      <c r="XJ62" s="6"/>
      <c r="XK62" s="6"/>
      <c r="XL62" s="6"/>
      <c r="XM62" s="6"/>
      <c r="XN62" s="6"/>
      <c r="XO62" s="6"/>
      <c r="XP62" s="6"/>
      <c r="XQ62" s="6"/>
      <c r="XR62" s="6"/>
      <c r="XS62" s="6"/>
      <c r="XT62" s="6"/>
      <c r="XU62" s="6"/>
      <c r="XV62" s="6"/>
      <c r="XW62" s="6"/>
      <c r="XX62" s="6"/>
      <c r="XY62" s="6"/>
      <c r="XZ62" s="6"/>
      <c r="YA62" s="6"/>
      <c r="YB62" s="6"/>
      <c r="YC62" s="6"/>
      <c r="YD62" s="6"/>
      <c r="YE62" s="6"/>
      <c r="YF62" s="6"/>
      <c r="YG62" s="6"/>
      <c r="YH62" s="6"/>
      <c r="YI62" s="6"/>
      <c r="YJ62" s="6"/>
      <c r="YK62" s="6"/>
      <c r="YL62" s="6"/>
      <c r="YM62" s="6"/>
      <c r="YN62" s="6"/>
      <c r="YO62" s="6"/>
      <c r="YP62" s="6"/>
      <c r="YQ62" s="6"/>
      <c r="YR62" s="6"/>
      <c r="YS62" s="6"/>
      <c r="YT62" s="6"/>
      <c r="YU62" s="6"/>
      <c r="YV62" s="6"/>
      <c r="YW62" s="6"/>
      <c r="YX62" s="6"/>
      <c r="YY62" s="6"/>
      <c r="YZ62" s="6"/>
      <c r="ZA62" s="6"/>
      <c r="ZB62" s="6"/>
      <c r="ZC62" s="6"/>
      <c r="ZD62" s="6"/>
      <c r="ZE62" s="6"/>
      <c r="ZF62" s="6"/>
      <c r="ZG62" s="6"/>
      <c r="ZH62" s="6"/>
      <c r="ZI62" s="6"/>
      <c r="ZJ62" s="6"/>
      <c r="ZK62" s="6"/>
      <c r="ZL62" s="6"/>
      <c r="ZM62" s="6"/>
      <c r="ZN62" s="6"/>
      <c r="ZO62" s="6"/>
      <c r="ZP62" s="6"/>
      <c r="ZQ62" s="6"/>
      <c r="ZR62" s="6"/>
      <c r="ZS62" s="6"/>
      <c r="ZT62" s="6"/>
      <c r="ZU62" s="6"/>
      <c r="ZV62" s="6"/>
      <c r="ZW62" s="6"/>
      <c r="ZX62" s="6"/>
      <c r="ZY62" s="6"/>
      <c r="ZZ62" s="6"/>
      <c r="AAA62" s="6"/>
      <c r="AAB62" s="6"/>
      <c r="AAC62" s="6"/>
      <c r="AAD62" s="6"/>
      <c r="AAE62" s="6"/>
      <c r="AAF62" s="6"/>
      <c r="AAG62" s="6"/>
      <c r="AAH62" s="6"/>
      <c r="AAI62" s="6"/>
      <c r="AAJ62" s="6"/>
      <c r="AAK62" s="6"/>
      <c r="AAL62" s="6"/>
      <c r="AAM62" s="6"/>
      <c r="AAN62" s="6"/>
      <c r="AAO62" s="6"/>
      <c r="AAP62" s="6"/>
      <c r="AAQ62" s="6"/>
      <c r="AAR62" s="6"/>
      <c r="AAS62" s="6"/>
      <c r="AAT62" s="6"/>
      <c r="AAU62" s="6"/>
      <c r="AAV62" s="6"/>
      <c r="AAW62" s="6"/>
      <c r="AAX62" s="6"/>
      <c r="AAY62" s="6"/>
      <c r="AAZ62" s="6"/>
      <c r="ABA62" s="6"/>
      <c r="ABB62" s="6"/>
      <c r="ABC62" s="6"/>
      <c r="ABD62" s="6"/>
      <c r="ABE62" s="6"/>
      <c r="ABF62" s="6"/>
      <c r="ABG62" s="6"/>
      <c r="ABH62" s="6"/>
      <c r="ABI62" s="6"/>
      <c r="ABJ62" s="6"/>
      <c r="ABK62" s="6"/>
      <c r="ABL62" s="6"/>
      <c r="ABM62" s="6"/>
      <c r="ABN62" s="6"/>
      <c r="ABO62" s="6"/>
      <c r="ABP62" s="6"/>
      <c r="ABQ62" s="6"/>
      <c r="ABR62" s="6"/>
      <c r="ABS62" s="6"/>
      <c r="ABT62" s="6"/>
      <c r="ABU62" s="6"/>
      <c r="ABV62" s="6"/>
      <c r="ABW62" s="6"/>
      <c r="ABX62" s="6"/>
      <c r="ABY62" s="6"/>
      <c r="ABZ62" s="6"/>
      <c r="ACA62" s="6"/>
      <c r="ACB62" s="6"/>
      <c r="ACC62" s="6"/>
      <c r="ACD62" s="6"/>
      <c r="ACE62" s="6"/>
      <c r="ACF62" s="6"/>
      <c r="ACG62" s="6"/>
      <c r="ACH62" s="6"/>
      <c r="ACI62" s="6"/>
      <c r="ACJ62" s="6"/>
      <c r="ACK62" s="6"/>
      <c r="ACL62" s="6"/>
      <c r="ACM62" s="6"/>
      <c r="ACN62" s="6"/>
      <c r="ACO62" s="6"/>
      <c r="ACP62" s="6"/>
      <c r="ACQ62" s="6"/>
      <c r="ACR62" s="6"/>
      <c r="ACS62" s="6"/>
      <c r="ACT62" s="6"/>
      <c r="ACU62" s="6"/>
      <c r="ACV62" s="6"/>
      <c r="ACW62" s="6"/>
      <c r="ACX62" s="6"/>
      <c r="ACY62" s="6"/>
      <c r="ACZ62" s="6"/>
      <c r="ADA62" s="6"/>
      <c r="ADB62" s="6"/>
      <c r="ADC62" s="6"/>
      <c r="ADD62" s="6"/>
      <c r="ADE62" s="6"/>
      <c r="ADF62" s="6"/>
      <c r="ADG62" s="6"/>
      <c r="ADH62" s="6"/>
      <c r="ADI62" s="6"/>
      <c r="ADJ62" s="6"/>
      <c r="ADK62" s="6"/>
      <c r="ADL62" s="6"/>
      <c r="ADM62" s="6"/>
      <c r="ADN62" s="6"/>
      <c r="ADO62" s="6"/>
      <c r="ADP62" s="6"/>
      <c r="ADQ62" s="6"/>
      <c r="ADR62" s="6"/>
      <c r="ADS62" s="6"/>
      <c r="ADT62" s="6"/>
      <c r="ADU62" s="6"/>
      <c r="ADV62" s="6"/>
      <c r="ADW62" s="6"/>
      <c r="ADX62" s="6"/>
      <c r="ADY62" s="6"/>
      <c r="ADZ62" s="6"/>
      <c r="AEA62" s="6"/>
      <c r="AEB62" s="6"/>
      <c r="AEC62" s="6"/>
      <c r="AED62" s="6"/>
      <c r="AEE62" s="6"/>
      <c r="AEF62" s="6"/>
      <c r="AEG62" s="6"/>
      <c r="AEH62" s="6"/>
      <c r="AEI62" s="6"/>
      <c r="AEJ62" s="6"/>
      <c r="AEK62" s="6"/>
      <c r="AEL62" s="6"/>
      <c r="AEM62" s="6"/>
      <c r="AEN62" s="6"/>
      <c r="AEO62" s="6"/>
      <c r="AEP62" s="6"/>
      <c r="AEQ62" s="6"/>
      <c r="AER62" s="6"/>
      <c r="AES62" s="6"/>
      <c r="AET62" s="6"/>
      <c r="AEU62" s="6"/>
      <c r="AEV62" s="6"/>
      <c r="AEW62" s="6"/>
      <c r="AEX62" s="6"/>
      <c r="AEY62" s="6"/>
      <c r="AEZ62" s="6"/>
      <c r="AFA62" s="6"/>
      <c r="AFB62" s="6"/>
      <c r="AFC62" s="6"/>
      <c r="AFD62" s="6"/>
      <c r="AFE62" s="6"/>
      <c r="AFF62" s="6"/>
      <c r="AFG62" s="6"/>
      <c r="AFH62" s="6"/>
      <c r="AFI62" s="6"/>
      <c r="AFJ62" s="6"/>
      <c r="AFK62" s="6"/>
      <c r="AFL62" s="6"/>
      <c r="AFM62" s="6"/>
      <c r="AFN62" s="6"/>
      <c r="AFO62" s="6"/>
      <c r="AFP62" s="6"/>
      <c r="AFQ62" s="6"/>
      <c r="AFR62" s="6"/>
      <c r="AFS62" s="6"/>
      <c r="AFT62" s="6"/>
      <c r="AFU62" s="6"/>
      <c r="AFV62" s="6"/>
      <c r="AFW62" s="6"/>
      <c r="AFX62" s="6"/>
      <c r="AFY62" s="6"/>
      <c r="AFZ62" s="6"/>
      <c r="AGA62" s="6"/>
      <c r="AGB62" s="6"/>
      <c r="AGC62" s="6"/>
      <c r="AGD62" s="6"/>
      <c r="AGE62" s="6"/>
      <c r="AGF62" s="6"/>
      <c r="AGG62" s="6"/>
      <c r="AGH62" s="6"/>
      <c r="AGI62" s="6"/>
      <c r="AGJ62" s="6"/>
      <c r="AGK62" s="6"/>
      <c r="AGL62" s="6"/>
      <c r="AGM62" s="6"/>
      <c r="AGN62" s="6"/>
      <c r="AGO62" s="6"/>
      <c r="AGP62" s="6"/>
      <c r="AGQ62" s="6"/>
      <c r="AGR62" s="6"/>
      <c r="AGS62" s="6"/>
      <c r="AGT62" s="6"/>
      <c r="AGU62" s="6"/>
      <c r="AGV62" s="6"/>
      <c r="AGW62" s="6"/>
      <c r="AGX62" s="6"/>
      <c r="AGY62" s="6"/>
      <c r="AGZ62" s="6"/>
      <c r="AHA62" s="6"/>
      <c r="AHB62" s="6"/>
      <c r="AHC62" s="6"/>
      <c r="AHD62" s="6"/>
      <c r="AHE62" s="6"/>
      <c r="AHF62" s="6"/>
      <c r="AHG62" s="6"/>
      <c r="AHH62" s="6"/>
      <c r="AHI62" s="6"/>
      <c r="AHJ62" s="6"/>
      <c r="AHK62" s="6"/>
      <c r="AHL62" s="6"/>
      <c r="AHM62" s="6"/>
      <c r="AHN62" s="6"/>
      <c r="AHO62" s="6"/>
      <c r="AHP62" s="6"/>
      <c r="AHQ62" s="6"/>
      <c r="AHR62" s="6"/>
      <c r="AHS62" s="6"/>
      <c r="AHT62" s="6"/>
      <c r="AHU62" s="6"/>
      <c r="AHV62" s="6"/>
      <c r="AHW62" s="6"/>
      <c r="AHX62" s="6"/>
      <c r="AHY62" s="6"/>
      <c r="AHZ62" s="6"/>
      <c r="AIA62" s="6"/>
      <c r="AIB62" s="6"/>
      <c r="AIC62" s="6"/>
      <c r="AID62" s="6"/>
      <c r="AIE62" s="6"/>
      <c r="AIF62" s="6"/>
      <c r="AIG62" s="6"/>
      <c r="AIH62" s="6"/>
      <c r="AII62" s="6"/>
      <c r="AIJ62" s="6"/>
      <c r="AIK62" s="6"/>
      <c r="AIL62" s="6"/>
      <c r="AIM62" s="6"/>
      <c r="AIN62" s="6"/>
      <c r="AIO62" s="6"/>
      <c r="AIP62" s="6"/>
      <c r="AIQ62" s="6"/>
      <c r="AIR62" s="6"/>
      <c r="AIS62" s="6"/>
      <c r="AIT62" s="6"/>
      <c r="AIU62" s="6"/>
      <c r="AIV62" s="6"/>
      <c r="AIW62" s="6"/>
      <c r="AIX62" s="6"/>
      <c r="AIY62" s="6"/>
      <c r="AIZ62" s="6"/>
      <c r="AJA62" s="6"/>
      <c r="AJB62" s="6"/>
      <c r="AJC62" s="6"/>
      <c r="AJD62" s="6"/>
      <c r="AJE62" s="6"/>
      <c r="AJF62" s="6"/>
      <c r="AJG62" s="6"/>
      <c r="AJH62" s="6"/>
      <c r="AJI62" s="6"/>
      <c r="AJJ62" s="6"/>
      <c r="AJK62" s="6"/>
      <c r="AJL62" s="6"/>
      <c r="AJM62" s="6"/>
      <c r="AJN62" s="6"/>
      <c r="AJO62" s="6"/>
      <c r="AJP62" s="6"/>
      <c r="AJQ62" s="6"/>
      <c r="AJR62" s="6"/>
      <c r="AJS62" s="6"/>
      <c r="AJT62" s="6"/>
      <c r="AJU62" s="6"/>
      <c r="AJV62" s="6"/>
      <c r="AJW62" s="6"/>
      <c r="AJX62" s="6"/>
      <c r="AJY62" s="6"/>
      <c r="AJZ62" s="6"/>
      <c r="AKA62" s="6"/>
      <c r="AKB62" s="6"/>
      <c r="AKC62" s="6"/>
      <c r="AKD62" s="6"/>
      <c r="AKE62" s="6"/>
      <c r="AKF62" s="6"/>
      <c r="AKG62" s="6"/>
      <c r="AKH62" s="6"/>
      <c r="AKI62" s="6"/>
      <c r="AKJ62" s="6"/>
      <c r="AKK62" s="6"/>
      <c r="AKL62" s="6"/>
      <c r="AKM62" s="6"/>
      <c r="AKN62" s="6"/>
      <c r="AKO62" s="6"/>
      <c r="AKP62" s="6"/>
      <c r="AKQ62" s="6"/>
      <c r="AKR62" s="6"/>
      <c r="AKS62" s="6"/>
      <c r="AKT62" s="6"/>
      <c r="AKU62" s="6"/>
      <c r="AKV62" s="6"/>
      <c r="AKW62" s="6"/>
      <c r="AKX62" s="6"/>
      <c r="AKY62" s="6"/>
      <c r="AKZ62" s="6"/>
      <c r="ALA62" s="6"/>
      <c r="ALB62" s="6"/>
      <c r="ALC62" s="6"/>
      <c r="ALD62" s="6"/>
      <c r="ALE62" s="6"/>
      <c r="ALF62" s="6"/>
      <c r="ALG62" s="6"/>
      <c r="ALH62" s="6"/>
      <c r="ALI62" s="6"/>
      <c r="ALJ62" s="6"/>
      <c r="ALK62" s="6"/>
      <c r="ALL62" s="6"/>
      <c r="ALM62" s="6"/>
      <c r="ALN62" s="6"/>
      <c r="ALO62" s="6"/>
      <c r="ALP62" s="6"/>
      <c r="ALQ62" s="6"/>
      <c r="ALR62" s="6"/>
      <c r="ALS62" s="6"/>
      <c r="ALT62" s="6"/>
      <c r="ALU62" s="6"/>
      <c r="ALV62" s="6"/>
      <c r="ALW62" s="6"/>
      <c r="ALX62" s="6"/>
      <c r="ALY62" s="6"/>
      <c r="ALZ62" s="6"/>
      <c r="AMA62" s="6"/>
      <c r="AMB62" s="6"/>
      <c r="AMC62" s="6"/>
      <c r="AMD62" s="6"/>
      <c r="AME62" s="6"/>
    </row>
    <row r="63" spans="1:1019" x14ac:dyDescent="0.25">
      <c r="A63" s="11" t="s">
        <v>58</v>
      </c>
      <c r="B63" s="18" t="s">
        <v>19</v>
      </c>
      <c r="C63" s="12">
        <v>0.26100000000000001</v>
      </c>
      <c r="D63" s="12">
        <v>0.42599999999999999</v>
      </c>
      <c r="E63" s="13" t="s">
        <v>134</v>
      </c>
      <c r="F63" s="12">
        <f>0.66-0.485</f>
        <v>0.17500000000000004</v>
      </c>
      <c r="G63" s="21" t="s">
        <v>10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/>
      <c r="OQ63" s="6"/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/>
      <c r="PC63" s="6"/>
      <c r="PD63" s="6"/>
      <c r="PE63" s="6"/>
      <c r="PF63" s="6"/>
      <c r="PG63" s="6"/>
      <c r="PH63" s="6"/>
      <c r="PI63" s="6"/>
      <c r="PJ63" s="6"/>
      <c r="PK63" s="6"/>
      <c r="PL63" s="6"/>
      <c r="PM63" s="6"/>
      <c r="PN63" s="6"/>
      <c r="PO63" s="6"/>
      <c r="PP63" s="6"/>
      <c r="PQ63" s="6"/>
      <c r="PR63" s="6"/>
      <c r="PS63" s="6"/>
      <c r="PT63" s="6"/>
      <c r="PU63" s="6"/>
      <c r="PV63" s="6"/>
      <c r="PW63" s="6"/>
      <c r="PX63" s="6"/>
      <c r="PY63" s="6"/>
      <c r="PZ63" s="6"/>
      <c r="QA63" s="6"/>
      <c r="QB63" s="6"/>
      <c r="QC63" s="6"/>
      <c r="QD63" s="6"/>
      <c r="QE63" s="6"/>
      <c r="QF63" s="6"/>
      <c r="QG63" s="6"/>
      <c r="QH63" s="6"/>
      <c r="QI63" s="6"/>
      <c r="QJ63" s="6"/>
      <c r="QK63" s="6"/>
      <c r="QL63" s="6"/>
      <c r="QM63" s="6"/>
      <c r="QN63" s="6"/>
      <c r="QO63" s="6"/>
      <c r="QP63" s="6"/>
      <c r="QQ63" s="6"/>
      <c r="QR63" s="6"/>
      <c r="QS63" s="6"/>
      <c r="QT63" s="6"/>
      <c r="QU63" s="6"/>
      <c r="QV63" s="6"/>
      <c r="QW63" s="6"/>
      <c r="QX63" s="6"/>
      <c r="QY63" s="6"/>
      <c r="QZ63" s="6"/>
      <c r="RA63" s="6"/>
      <c r="RB63" s="6"/>
      <c r="RC63" s="6"/>
      <c r="RD63" s="6"/>
      <c r="RE63" s="6"/>
      <c r="RF63" s="6"/>
      <c r="RG63" s="6"/>
      <c r="RH63" s="6"/>
      <c r="RI63" s="6"/>
      <c r="RJ63" s="6"/>
      <c r="RK63" s="6"/>
      <c r="RL63" s="6"/>
      <c r="RM63" s="6"/>
      <c r="RN63" s="6"/>
      <c r="RO63" s="6"/>
      <c r="RP63" s="6"/>
      <c r="RQ63" s="6"/>
      <c r="RR63" s="6"/>
      <c r="RS63" s="6"/>
      <c r="RT63" s="6"/>
      <c r="RU63" s="6"/>
      <c r="RV63" s="6"/>
      <c r="RW63" s="6"/>
      <c r="RX63" s="6"/>
      <c r="RY63" s="6"/>
      <c r="RZ63" s="6"/>
      <c r="SA63" s="6"/>
      <c r="SB63" s="6"/>
      <c r="SC63" s="6"/>
      <c r="SD63" s="6"/>
      <c r="SE63" s="6"/>
      <c r="SF63" s="6"/>
      <c r="SG63" s="6"/>
      <c r="SH63" s="6"/>
      <c r="SI63" s="6"/>
      <c r="SJ63" s="6"/>
      <c r="SK63" s="6"/>
      <c r="SL63" s="6"/>
      <c r="SM63" s="6"/>
      <c r="SN63" s="6"/>
      <c r="SO63" s="6"/>
      <c r="SP63" s="6"/>
      <c r="SQ63" s="6"/>
      <c r="SR63" s="6"/>
      <c r="SS63" s="6"/>
      <c r="ST63" s="6"/>
      <c r="SU63" s="6"/>
      <c r="SV63" s="6"/>
      <c r="SW63" s="6"/>
      <c r="SX63" s="6"/>
      <c r="SY63" s="6"/>
      <c r="SZ63" s="6"/>
      <c r="TA63" s="6"/>
      <c r="TB63" s="6"/>
      <c r="TC63" s="6"/>
      <c r="TD63" s="6"/>
      <c r="TE63" s="6"/>
      <c r="TF63" s="6"/>
      <c r="TG63" s="6"/>
      <c r="TH63" s="6"/>
      <c r="TI63" s="6"/>
      <c r="TJ63" s="6"/>
      <c r="TK63" s="6"/>
      <c r="TL63" s="6"/>
      <c r="TM63" s="6"/>
      <c r="TN63" s="6"/>
      <c r="TO63" s="6"/>
      <c r="TP63" s="6"/>
      <c r="TQ63" s="6"/>
      <c r="TR63" s="6"/>
      <c r="TS63" s="6"/>
      <c r="TT63" s="6"/>
      <c r="TU63" s="6"/>
      <c r="TV63" s="6"/>
      <c r="TW63" s="6"/>
      <c r="TX63" s="6"/>
      <c r="TY63" s="6"/>
      <c r="TZ63" s="6"/>
      <c r="UA63" s="6"/>
      <c r="UB63" s="6"/>
      <c r="UC63" s="6"/>
      <c r="UD63" s="6"/>
      <c r="UE63" s="6"/>
      <c r="UF63" s="6"/>
      <c r="UG63" s="6"/>
      <c r="UH63" s="6"/>
      <c r="UI63" s="6"/>
      <c r="UJ63" s="6"/>
      <c r="UK63" s="6"/>
      <c r="UL63" s="6"/>
      <c r="UM63" s="6"/>
      <c r="UN63" s="6"/>
      <c r="UO63" s="6"/>
      <c r="UP63" s="6"/>
      <c r="UQ63" s="6"/>
      <c r="UR63" s="6"/>
      <c r="US63" s="6"/>
      <c r="UT63" s="6"/>
      <c r="UU63" s="6"/>
      <c r="UV63" s="6"/>
      <c r="UW63" s="6"/>
      <c r="UX63" s="6"/>
      <c r="UY63" s="6"/>
      <c r="UZ63" s="6"/>
      <c r="VA63" s="6"/>
      <c r="VB63" s="6"/>
      <c r="VC63" s="6"/>
      <c r="VD63" s="6"/>
      <c r="VE63" s="6"/>
      <c r="VF63" s="6"/>
      <c r="VG63" s="6"/>
      <c r="VH63" s="6"/>
      <c r="VI63" s="6"/>
      <c r="VJ63" s="6"/>
      <c r="VK63" s="6"/>
      <c r="VL63" s="6"/>
      <c r="VM63" s="6"/>
      <c r="VN63" s="6"/>
      <c r="VO63" s="6"/>
      <c r="VP63" s="6"/>
      <c r="VQ63" s="6"/>
      <c r="VR63" s="6"/>
      <c r="VS63" s="6"/>
      <c r="VT63" s="6"/>
      <c r="VU63" s="6"/>
      <c r="VV63" s="6"/>
      <c r="VW63" s="6"/>
      <c r="VX63" s="6"/>
      <c r="VY63" s="6"/>
      <c r="VZ63" s="6"/>
      <c r="WA63" s="6"/>
      <c r="WB63" s="6"/>
      <c r="WC63" s="6"/>
      <c r="WD63" s="6"/>
      <c r="WE63" s="6"/>
      <c r="WF63" s="6"/>
      <c r="WG63" s="6"/>
      <c r="WH63" s="6"/>
      <c r="WI63" s="6"/>
      <c r="WJ63" s="6"/>
      <c r="WK63" s="6"/>
      <c r="WL63" s="6"/>
      <c r="WM63" s="6"/>
      <c r="WN63" s="6"/>
      <c r="WO63" s="6"/>
      <c r="WP63" s="6"/>
      <c r="WQ63" s="6"/>
      <c r="WR63" s="6"/>
      <c r="WS63" s="6"/>
      <c r="WT63" s="6"/>
      <c r="WU63" s="6"/>
      <c r="WV63" s="6"/>
      <c r="WW63" s="6"/>
      <c r="WX63" s="6"/>
      <c r="WY63" s="6"/>
      <c r="WZ63" s="6"/>
      <c r="XA63" s="6"/>
      <c r="XB63" s="6"/>
      <c r="XC63" s="6"/>
      <c r="XD63" s="6"/>
      <c r="XE63" s="6"/>
      <c r="XF63" s="6"/>
      <c r="XG63" s="6"/>
      <c r="XH63" s="6"/>
      <c r="XI63" s="6"/>
      <c r="XJ63" s="6"/>
      <c r="XK63" s="6"/>
      <c r="XL63" s="6"/>
      <c r="XM63" s="6"/>
      <c r="XN63" s="6"/>
      <c r="XO63" s="6"/>
      <c r="XP63" s="6"/>
      <c r="XQ63" s="6"/>
      <c r="XR63" s="6"/>
      <c r="XS63" s="6"/>
      <c r="XT63" s="6"/>
      <c r="XU63" s="6"/>
      <c r="XV63" s="6"/>
      <c r="XW63" s="6"/>
      <c r="XX63" s="6"/>
      <c r="XY63" s="6"/>
      <c r="XZ63" s="6"/>
      <c r="YA63" s="6"/>
      <c r="YB63" s="6"/>
      <c r="YC63" s="6"/>
      <c r="YD63" s="6"/>
      <c r="YE63" s="6"/>
      <c r="YF63" s="6"/>
      <c r="YG63" s="6"/>
      <c r="YH63" s="6"/>
      <c r="YI63" s="6"/>
      <c r="YJ63" s="6"/>
      <c r="YK63" s="6"/>
      <c r="YL63" s="6"/>
      <c r="YM63" s="6"/>
      <c r="YN63" s="6"/>
      <c r="YO63" s="6"/>
      <c r="YP63" s="6"/>
      <c r="YQ63" s="6"/>
      <c r="YR63" s="6"/>
      <c r="YS63" s="6"/>
      <c r="YT63" s="6"/>
      <c r="YU63" s="6"/>
      <c r="YV63" s="6"/>
      <c r="YW63" s="6"/>
      <c r="YX63" s="6"/>
      <c r="YY63" s="6"/>
      <c r="YZ63" s="6"/>
      <c r="ZA63" s="6"/>
      <c r="ZB63" s="6"/>
      <c r="ZC63" s="6"/>
      <c r="ZD63" s="6"/>
      <c r="ZE63" s="6"/>
      <c r="ZF63" s="6"/>
      <c r="ZG63" s="6"/>
      <c r="ZH63" s="6"/>
      <c r="ZI63" s="6"/>
      <c r="ZJ63" s="6"/>
      <c r="ZK63" s="6"/>
      <c r="ZL63" s="6"/>
      <c r="ZM63" s="6"/>
      <c r="ZN63" s="6"/>
      <c r="ZO63" s="6"/>
      <c r="ZP63" s="6"/>
      <c r="ZQ63" s="6"/>
      <c r="ZR63" s="6"/>
      <c r="ZS63" s="6"/>
      <c r="ZT63" s="6"/>
      <c r="ZU63" s="6"/>
      <c r="ZV63" s="6"/>
      <c r="ZW63" s="6"/>
      <c r="ZX63" s="6"/>
      <c r="ZY63" s="6"/>
      <c r="ZZ63" s="6"/>
      <c r="AAA63" s="6"/>
      <c r="AAB63" s="6"/>
      <c r="AAC63" s="6"/>
      <c r="AAD63" s="6"/>
      <c r="AAE63" s="6"/>
      <c r="AAF63" s="6"/>
      <c r="AAG63" s="6"/>
      <c r="AAH63" s="6"/>
      <c r="AAI63" s="6"/>
      <c r="AAJ63" s="6"/>
      <c r="AAK63" s="6"/>
      <c r="AAL63" s="6"/>
      <c r="AAM63" s="6"/>
      <c r="AAN63" s="6"/>
      <c r="AAO63" s="6"/>
      <c r="AAP63" s="6"/>
      <c r="AAQ63" s="6"/>
      <c r="AAR63" s="6"/>
      <c r="AAS63" s="6"/>
      <c r="AAT63" s="6"/>
      <c r="AAU63" s="6"/>
      <c r="AAV63" s="6"/>
      <c r="AAW63" s="6"/>
      <c r="AAX63" s="6"/>
      <c r="AAY63" s="6"/>
      <c r="AAZ63" s="6"/>
      <c r="ABA63" s="6"/>
      <c r="ABB63" s="6"/>
      <c r="ABC63" s="6"/>
      <c r="ABD63" s="6"/>
      <c r="ABE63" s="6"/>
      <c r="ABF63" s="6"/>
      <c r="ABG63" s="6"/>
      <c r="ABH63" s="6"/>
      <c r="ABI63" s="6"/>
      <c r="ABJ63" s="6"/>
      <c r="ABK63" s="6"/>
      <c r="ABL63" s="6"/>
      <c r="ABM63" s="6"/>
      <c r="ABN63" s="6"/>
      <c r="ABO63" s="6"/>
      <c r="ABP63" s="6"/>
      <c r="ABQ63" s="6"/>
      <c r="ABR63" s="6"/>
      <c r="ABS63" s="6"/>
      <c r="ABT63" s="6"/>
      <c r="ABU63" s="6"/>
      <c r="ABV63" s="6"/>
      <c r="ABW63" s="6"/>
      <c r="ABX63" s="6"/>
      <c r="ABY63" s="6"/>
      <c r="ABZ63" s="6"/>
      <c r="ACA63" s="6"/>
      <c r="ACB63" s="6"/>
      <c r="ACC63" s="6"/>
      <c r="ACD63" s="6"/>
      <c r="ACE63" s="6"/>
      <c r="ACF63" s="6"/>
      <c r="ACG63" s="6"/>
      <c r="ACH63" s="6"/>
      <c r="ACI63" s="6"/>
      <c r="ACJ63" s="6"/>
      <c r="ACK63" s="6"/>
      <c r="ACL63" s="6"/>
      <c r="ACM63" s="6"/>
      <c r="ACN63" s="6"/>
      <c r="ACO63" s="6"/>
      <c r="ACP63" s="6"/>
      <c r="ACQ63" s="6"/>
      <c r="ACR63" s="6"/>
      <c r="ACS63" s="6"/>
      <c r="ACT63" s="6"/>
      <c r="ACU63" s="6"/>
      <c r="ACV63" s="6"/>
      <c r="ACW63" s="6"/>
      <c r="ACX63" s="6"/>
      <c r="ACY63" s="6"/>
      <c r="ACZ63" s="6"/>
      <c r="ADA63" s="6"/>
      <c r="ADB63" s="6"/>
      <c r="ADC63" s="6"/>
      <c r="ADD63" s="6"/>
      <c r="ADE63" s="6"/>
      <c r="ADF63" s="6"/>
      <c r="ADG63" s="6"/>
      <c r="ADH63" s="6"/>
      <c r="ADI63" s="6"/>
      <c r="ADJ63" s="6"/>
      <c r="ADK63" s="6"/>
      <c r="ADL63" s="6"/>
      <c r="ADM63" s="6"/>
      <c r="ADN63" s="6"/>
      <c r="ADO63" s="6"/>
      <c r="ADP63" s="6"/>
      <c r="ADQ63" s="6"/>
      <c r="ADR63" s="6"/>
      <c r="ADS63" s="6"/>
      <c r="ADT63" s="6"/>
      <c r="ADU63" s="6"/>
      <c r="ADV63" s="6"/>
      <c r="ADW63" s="6"/>
      <c r="ADX63" s="6"/>
      <c r="ADY63" s="6"/>
      <c r="ADZ63" s="6"/>
      <c r="AEA63" s="6"/>
      <c r="AEB63" s="6"/>
      <c r="AEC63" s="6"/>
      <c r="AED63" s="6"/>
      <c r="AEE63" s="6"/>
      <c r="AEF63" s="6"/>
      <c r="AEG63" s="6"/>
      <c r="AEH63" s="6"/>
      <c r="AEI63" s="6"/>
      <c r="AEJ63" s="6"/>
      <c r="AEK63" s="6"/>
      <c r="AEL63" s="6"/>
      <c r="AEM63" s="6"/>
      <c r="AEN63" s="6"/>
      <c r="AEO63" s="6"/>
      <c r="AEP63" s="6"/>
      <c r="AEQ63" s="6"/>
      <c r="AER63" s="6"/>
      <c r="AES63" s="6"/>
      <c r="AET63" s="6"/>
      <c r="AEU63" s="6"/>
      <c r="AEV63" s="6"/>
      <c r="AEW63" s="6"/>
      <c r="AEX63" s="6"/>
      <c r="AEY63" s="6"/>
      <c r="AEZ63" s="6"/>
      <c r="AFA63" s="6"/>
      <c r="AFB63" s="6"/>
      <c r="AFC63" s="6"/>
      <c r="AFD63" s="6"/>
      <c r="AFE63" s="6"/>
      <c r="AFF63" s="6"/>
      <c r="AFG63" s="6"/>
      <c r="AFH63" s="6"/>
      <c r="AFI63" s="6"/>
      <c r="AFJ63" s="6"/>
      <c r="AFK63" s="6"/>
      <c r="AFL63" s="6"/>
      <c r="AFM63" s="6"/>
      <c r="AFN63" s="6"/>
      <c r="AFO63" s="6"/>
      <c r="AFP63" s="6"/>
      <c r="AFQ63" s="6"/>
      <c r="AFR63" s="6"/>
      <c r="AFS63" s="6"/>
      <c r="AFT63" s="6"/>
      <c r="AFU63" s="6"/>
      <c r="AFV63" s="6"/>
      <c r="AFW63" s="6"/>
      <c r="AFX63" s="6"/>
      <c r="AFY63" s="6"/>
      <c r="AFZ63" s="6"/>
      <c r="AGA63" s="6"/>
      <c r="AGB63" s="6"/>
      <c r="AGC63" s="6"/>
      <c r="AGD63" s="6"/>
      <c r="AGE63" s="6"/>
      <c r="AGF63" s="6"/>
      <c r="AGG63" s="6"/>
      <c r="AGH63" s="6"/>
      <c r="AGI63" s="6"/>
      <c r="AGJ63" s="6"/>
      <c r="AGK63" s="6"/>
      <c r="AGL63" s="6"/>
      <c r="AGM63" s="6"/>
      <c r="AGN63" s="6"/>
      <c r="AGO63" s="6"/>
      <c r="AGP63" s="6"/>
      <c r="AGQ63" s="6"/>
      <c r="AGR63" s="6"/>
      <c r="AGS63" s="6"/>
      <c r="AGT63" s="6"/>
      <c r="AGU63" s="6"/>
      <c r="AGV63" s="6"/>
      <c r="AGW63" s="6"/>
      <c r="AGX63" s="6"/>
      <c r="AGY63" s="6"/>
      <c r="AGZ63" s="6"/>
      <c r="AHA63" s="6"/>
      <c r="AHB63" s="6"/>
      <c r="AHC63" s="6"/>
      <c r="AHD63" s="6"/>
      <c r="AHE63" s="6"/>
      <c r="AHF63" s="6"/>
      <c r="AHG63" s="6"/>
      <c r="AHH63" s="6"/>
      <c r="AHI63" s="6"/>
      <c r="AHJ63" s="6"/>
      <c r="AHK63" s="6"/>
      <c r="AHL63" s="6"/>
      <c r="AHM63" s="6"/>
      <c r="AHN63" s="6"/>
      <c r="AHO63" s="6"/>
      <c r="AHP63" s="6"/>
      <c r="AHQ63" s="6"/>
      <c r="AHR63" s="6"/>
      <c r="AHS63" s="6"/>
      <c r="AHT63" s="6"/>
      <c r="AHU63" s="6"/>
      <c r="AHV63" s="6"/>
      <c r="AHW63" s="6"/>
      <c r="AHX63" s="6"/>
      <c r="AHY63" s="6"/>
      <c r="AHZ63" s="6"/>
      <c r="AIA63" s="6"/>
      <c r="AIB63" s="6"/>
      <c r="AIC63" s="6"/>
      <c r="AID63" s="6"/>
      <c r="AIE63" s="6"/>
      <c r="AIF63" s="6"/>
      <c r="AIG63" s="6"/>
      <c r="AIH63" s="6"/>
      <c r="AII63" s="6"/>
      <c r="AIJ63" s="6"/>
      <c r="AIK63" s="6"/>
      <c r="AIL63" s="6"/>
      <c r="AIM63" s="6"/>
      <c r="AIN63" s="6"/>
      <c r="AIO63" s="6"/>
      <c r="AIP63" s="6"/>
      <c r="AIQ63" s="6"/>
      <c r="AIR63" s="6"/>
      <c r="AIS63" s="6"/>
      <c r="AIT63" s="6"/>
      <c r="AIU63" s="6"/>
      <c r="AIV63" s="6"/>
      <c r="AIW63" s="6"/>
      <c r="AIX63" s="6"/>
      <c r="AIY63" s="6"/>
      <c r="AIZ63" s="6"/>
      <c r="AJA63" s="6"/>
      <c r="AJB63" s="6"/>
      <c r="AJC63" s="6"/>
      <c r="AJD63" s="6"/>
      <c r="AJE63" s="6"/>
      <c r="AJF63" s="6"/>
      <c r="AJG63" s="6"/>
      <c r="AJH63" s="6"/>
      <c r="AJI63" s="6"/>
      <c r="AJJ63" s="6"/>
      <c r="AJK63" s="6"/>
      <c r="AJL63" s="6"/>
      <c r="AJM63" s="6"/>
      <c r="AJN63" s="6"/>
      <c r="AJO63" s="6"/>
      <c r="AJP63" s="6"/>
      <c r="AJQ63" s="6"/>
      <c r="AJR63" s="6"/>
      <c r="AJS63" s="6"/>
      <c r="AJT63" s="6"/>
      <c r="AJU63" s="6"/>
      <c r="AJV63" s="6"/>
      <c r="AJW63" s="6"/>
      <c r="AJX63" s="6"/>
      <c r="AJY63" s="6"/>
      <c r="AJZ63" s="6"/>
      <c r="AKA63" s="6"/>
      <c r="AKB63" s="6"/>
      <c r="AKC63" s="6"/>
      <c r="AKD63" s="6"/>
      <c r="AKE63" s="6"/>
      <c r="AKF63" s="6"/>
      <c r="AKG63" s="6"/>
      <c r="AKH63" s="6"/>
      <c r="AKI63" s="6"/>
      <c r="AKJ63" s="6"/>
      <c r="AKK63" s="6"/>
      <c r="AKL63" s="6"/>
      <c r="AKM63" s="6"/>
      <c r="AKN63" s="6"/>
      <c r="AKO63" s="6"/>
      <c r="AKP63" s="6"/>
      <c r="AKQ63" s="6"/>
      <c r="AKR63" s="6"/>
      <c r="AKS63" s="6"/>
      <c r="AKT63" s="6"/>
      <c r="AKU63" s="6"/>
      <c r="AKV63" s="6"/>
      <c r="AKW63" s="6"/>
      <c r="AKX63" s="6"/>
      <c r="AKY63" s="6"/>
      <c r="AKZ63" s="6"/>
      <c r="ALA63" s="6"/>
      <c r="ALB63" s="6"/>
      <c r="ALC63" s="6"/>
      <c r="ALD63" s="6"/>
      <c r="ALE63" s="6"/>
      <c r="ALF63" s="6"/>
      <c r="ALG63" s="6"/>
      <c r="ALH63" s="6"/>
      <c r="ALI63" s="6"/>
      <c r="ALJ63" s="6"/>
      <c r="ALK63" s="6"/>
      <c r="ALL63" s="6"/>
      <c r="ALM63" s="6"/>
      <c r="ALN63" s="6"/>
      <c r="ALO63" s="6"/>
      <c r="ALP63" s="6"/>
      <c r="ALQ63" s="6"/>
      <c r="ALR63" s="6"/>
      <c r="ALS63" s="6"/>
      <c r="ALT63" s="6"/>
      <c r="ALU63" s="6"/>
      <c r="ALV63" s="6"/>
      <c r="ALW63" s="6"/>
      <c r="ALX63" s="6"/>
      <c r="ALY63" s="6"/>
      <c r="ALZ63" s="6"/>
      <c r="AMA63" s="6"/>
      <c r="AMB63" s="6"/>
      <c r="AMC63" s="6"/>
      <c r="AMD63" s="6"/>
      <c r="AME63" s="6"/>
    </row>
    <row r="64" spans="1:1019" x14ac:dyDescent="0.25">
      <c r="A64" s="11" t="s">
        <v>58</v>
      </c>
      <c r="B64" s="18" t="s">
        <v>128</v>
      </c>
      <c r="C64" s="12">
        <v>1.175</v>
      </c>
      <c r="D64" s="12">
        <v>1.5</v>
      </c>
      <c r="E64" s="13" t="s">
        <v>198</v>
      </c>
      <c r="F64" s="12">
        <v>0.79900000000000004</v>
      </c>
      <c r="G64" s="21" t="s">
        <v>10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/>
      <c r="OQ64" s="6"/>
      <c r="OR64" s="6"/>
      <c r="OS64" s="6"/>
      <c r="OT64" s="6"/>
      <c r="OU64" s="6"/>
      <c r="OV64" s="6"/>
      <c r="OW64" s="6"/>
      <c r="OX64" s="6"/>
      <c r="OY64" s="6"/>
      <c r="OZ64" s="6"/>
      <c r="PA64" s="6"/>
      <c r="PB64" s="6"/>
      <c r="PC64" s="6"/>
      <c r="PD64" s="6"/>
      <c r="PE64" s="6"/>
      <c r="PF64" s="6"/>
      <c r="PG64" s="6"/>
      <c r="PH64" s="6"/>
      <c r="PI64" s="6"/>
      <c r="PJ64" s="6"/>
      <c r="PK64" s="6"/>
      <c r="PL64" s="6"/>
      <c r="PM64" s="6"/>
      <c r="PN64" s="6"/>
      <c r="PO64" s="6"/>
      <c r="PP64" s="6"/>
      <c r="PQ64" s="6"/>
      <c r="PR64" s="6"/>
      <c r="PS64" s="6"/>
      <c r="PT64" s="6"/>
      <c r="PU64" s="6"/>
      <c r="PV64" s="6"/>
      <c r="PW64" s="6"/>
      <c r="PX64" s="6"/>
      <c r="PY64" s="6"/>
      <c r="PZ64" s="6"/>
      <c r="QA64" s="6"/>
      <c r="QB64" s="6"/>
      <c r="QC64" s="6"/>
      <c r="QD64" s="6"/>
      <c r="QE64" s="6"/>
      <c r="QF64" s="6"/>
      <c r="QG64" s="6"/>
      <c r="QH64" s="6"/>
      <c r="QI64" s="6"/>
      <c r="QJ64" s="6"/>
      <c r="QK64" s="6"/>
      <c r="QL64" s="6"/>
      <c r="QM64" s="6"/>
      <c r="QN64" s="6"/>
      <c r="QO64" s="6"/>
      <c r="QP64" s="6"/>
      <c r="QQ64" s="6"/>
      <c r="QR64" s="6"/>
      <c r="QS64" s="6"/>
      <c r="QT64" s="6"/>
      <c r="QU64" s="6"/>
      <c r="QV64" s="6"/>
      <c r="QW64" s="6"/>
      <c r="QX64" s="6"/>
      <c r="QY64" s="6"/>
      <c r="QZ64" s="6"/>
      <c r="RA64" s="6"/>
      <c r="RB64" s="6"/>
      <c r="RC64" s="6"/>
      <c r="RD64" s="6"/>
      <c r="RE64" s="6"/>
      <c r="RF64" s="6"/>
      <c r="RG64" s="6"/>
      <c r="RH64" s="6"/>
      <c r="RI64" s="6"/>
      <c r="RJ64" s="6"/>
      <c r="RK64" s="6"/>
      <c r="RL64" s="6"/>
      <c r="RM64" s="6"/>
      <c r="RN64" s="6"/>
      <c r="RO64" s="6"/>
      <c r="RP64" s="6"/>
      <c r="RQ64" s="6"/>
      <c r="RR64" s="6"/>
      <c r="RS64" s="6"/>
      <c r="RT64" s="6"/>
      <c r="RU64" s="6"/>
      <c r="RV64" s="6"/>
      <c r="RW64" s="6"/>
      <c r="RX64" s="6"/>
      <c r="RY64" s="6"/>
      <c r="RZ64" s="6"/>
      <c r="SA64" s="6"/>
      <c r="SB64" s="6"/>
      <c r="SC64" s="6"/>
      <c r="SD64" s="6"/>
      <c r="SE64" s="6"/>
      <c r="SF64" s="6"/>
      <c r="SG64" s="6"/>
      <c r="SH64" s="6"/>
      <c r="SI64" s="6"/>
      <c r="SJ64" s="6"/>
      <c r="SK64" s="6"/>
      <c r="SL64" s="6"/>
      <c r="SM64" s="6"/>
      <c r="SN64" s="6"/>
      <c r="SO64" s="6"/>
      <c r="SP64" s="6"/>
      <c r="SQ64" s="6"/>
      <c r="SR64" s="6"/>
      <c r="SS64" s="6"/>
      <c r="ST64" s="6"/>
      <c r="SU64" s="6"/>
      <c r="SV64" s="6"/>
      <c r="SW64" s="6"/>
      <c r="SX64" s="6"/>
      <c r="SY64" s="6"/>
      <c r="SZ64" s="6"/>
      <c r="TA64" s="6"/>
      <c r="TB64" s="6"/>
      <c r="TC64" s="6"/>
      <c r="TD64" s="6"/>
      <c r="TE64" s="6"/>
      <c r="TF64" s="6"/>
      <c r="TG64" s="6"/>
      <c r="TH64" s="6"/>
      <c r="TI64" s="6"/>
      <c r="TJ64" s="6"/>
      <c r="TK64" s="6"/>
      <c r="TL64" s="6"/>
      <c r="TM64" s="6"/>
      <c r="TN64" s="6"/>
      <c r="TO64" s="6"/>
      <c r="TP64" s="6"/>
      <c r="TQ64" s="6"/>
      <c r="TR64" s="6"/>
      <c r="TS64" s="6"/>
      <c r="TT64" s="6"/>
      <c r="TU64" s="6"/>
      <c r="TV64" s="6"/>
      <c r="TW64" s="6"/>
      <c r="TX64" s="6"/>
      <c r="TY64" s="6"/>
      <c r="TZ64" s="6"/>
      <c r="UA64" s="6"/>
      <c r="UB64" s="6"/>
      <c r="UC64" s="6"/>
      <c r="UD64" s="6"/>
      <c r="UE64" s="6"/>
      <c r="UF64" s="6"/>
      <c r="UG64" s="6"/>
      <c r="UH64" s="6"/>
      <c r="UI64" s="6"/>
      <c r="UJ64" s="6"/>
      <c r="UK64" s="6"/>
      <c r="UL64" s="6"/>
      <c r="UM64" s="6"/>
      <c r="UN64" s="6"/>
      <c r="UO64" s="6"/>
      <c r="UP64" s="6"/>
      <c r="UQ64" s="6"/>
      <c r="UR64" s="6"/>
      <c r="US64" s="6"/>
      <c r="UT64" s="6"/>
      <c r="UU64" s="6"/>
      <c r="UV64" s="6"/>
      <c r="UW64" s="6"/>
      <c r="UX64" s="6"/>
      <c r="UY64" s="6"/>
      <c r="UZ64" s="6"/>
      <c r="VA64" s="6"/>
      <c r="VB64" s="6"/>
      <c r="VC64" s="6"/>
      <c r="VD64" s="6"/>
      <c r="VE64" s="6"/>
      <c r="VF64" s="6"/>
      <c r="VG64" s="6"/>
      <c r="VH64" s="6"/>
      <c r="VI64" s="6"/>
      <c r="VJ64" s="6"/>
      <c r="VK64" s="6"/>
      <c r="VL64" s="6"/>
      <c r="VM64" s="6"/>
      <c r="VN64" s="6"/>
      <c r="VO64" s="6"/>
      <c r="VP64" s="6"/>
      <c r="VQ64" s="6"/>
      <c r="VR64" s="6"/>
      <c r="VS64" s="6"/>
      <c r="VT64" s="6"/>
      <c r="VU64" s="6"/>
      <c r="VV64" s="6"/>
      <c r="VW64" s="6"/>
      <c r="VX64" s="6"/>
      <c r="VY64" s="6"/>
      <c r="VZ64" s="6"/>
      <c r="WA64" s="6"/>
      <c r="WB64" s="6"/>
      <c r="WC64" s="6"/>
      <c r="WD64" s="6"/>
      <c r="WE64" s="6"/>
      <c r="WF64" s="6"/>
      <c r="WG64" s="6"/>
      <c r="WH64" s="6"/>
      <c r="WI64" s="6"/>
      <c r="WJ64" s="6"/>
      <c r="WK64" s="6"/>
      <c r="WL64" s="6"/>
      <c r="WM64" s="6"/>
      <c r="WN64" s="6"/>
      <c r="WO64" s="6"/>
      <c r="WP64" s="6"/>
      <c r="WQ64" s="6"/>
      <c r="WR64" s="6"/>
      <c r="WS64" s="6"/>
      <c r="WT64" s="6"/>
      <c r="WU64" s="6"/>
      <c r="WV64" s="6"/>
      <c r="WW64" s="6"/>
      <c r="WX64" s="6"/>
      <c r="WY64" s="6"/>
      <c r="WZ64" s="6"/>
      <c r="XA64" s="6"/>
      <c r="XB64" s="6"/>
      <c r="XC64" s="6"/>
      <c r="XD64" s="6"/>
      <c r="XE64" s="6"/>
      <c r="XF64" s="6"/>
      <c r="XG64" s="6"/>
      <c r="XH64" s="6"/>
      <c r="XI64" s="6"/>
      <c r="XJ64" s="6"/>
      <c r="XK64" s="6"/>
      <c r="XL64" s="6"/>
      <c r="XM64" s="6"/>
      <c r="XN64" s="6"/>
      <c r="XO64" s="6"/>
      <c r="XP64" s="6"/>
      <c r="XQ64" s="6"/>
      <c r="XR64" s="6"/>
      <c r="XS64" s="6"/>
      <c r="XT64" s="6"/>
      <c r="XU64" s="6"/>
      <c r="XV64" s="6"/>
      <c r="XW64" s="6"/>
      <c r="XX64" s="6"/>
      <c r="XY64" s="6"/>
      <c r="XZ64" s="6"/>
      <c r="YA64" s="6"/>
      <c r="YB64" s="6"/>
      <c r="YC64" s="6"/>
      <c r="YD64" s="6"/>
      <c r="YE64" s="6"/>
      <c r="YF64" s="6"/>
      <c r="YG64" s="6"/>
      <c r="YH64" s="6"/>
      <c r="YI64" s="6"/>
      <c r="YJ64" s="6"/>
      <c r="YK64" s="6"/>
      <c r="YL64" s="6"/>
      <c r="YM64" s="6"/>
      <c r="YN64" s="6"/>
      <c r="YO64" s="6"/>
      <c r="YP64" s="6"/>
      <c r="YQ64" s="6"/>
      <c r="YR64" s="6"/>
      <c r="YS64" s="6"/>
      <c r="YT64" s="6"/>
      <c r="YU64" s="6"/>
      <c r="YV64" s="6"/>
      <c r="YW64" s="6"/>
      <c r="YX64" s="6"/>
      <c r="YY64" s="6"/>
      <c r="YZ64" s="6"/>
      <c r="ZA64" s="6"/>
      <c r="ZB64" s="6"/>
      <c r="ZC64" s="6"/>
      <c r="ZD64" s="6"/>
      <c r="ZE64" s="6"/>
      <c r="ZF64" s="6"/>
      <c r="ZG64" s="6"/>
      <c r="ZH64" s="6"/>
      <c r="ZI64" s="6"/>
      <c r="ZJ64" s="6"/>
      <c r="ZK64" s="6"/>
      <c r="ZL64" s="6"/>
      <c r="ZM64" s="6"/>
      <c r="ZN64" s="6"/>
      <c r="ZO64" s="6"/>
      <c r="ZP64" s="6"/>
      <c r="ZQ64" s="6"/>
      <c r="ZR64" s="6"/>
      <c r="ZS64" s="6"/>
      <c r="ZT64" s="6"/>
      <c r="ZU64" s="6"/>
      <c r="ZV64" s="6"/>
      <c r="ZW64" s="6"/>
      <c r="ZX64" s="6"/>
      <c r="ZY64" s="6"/>
      <c r="ZZ64" s="6"/>
      <c r="AAA64" s="6"/>
      <c r="AAB64" s="6"/>
      <c r="AAC64" s="6"/>
      <c r="AAD64" s="6"/>
      <c r="AAE64" s="6"/>
      <c r="AAF64" s="6"/>
      <c r="AAG64" s="6"/>
      <c r="AAH64" s="6"/>
      <c r="AAI64" s="6"/>
      <c r="AAJ64" s="6"/>
      <c r="AAK64" s="6"/>
      <c r="AAL64" s="6"/>
      <c r="AAM64" s="6"/>
      <c r="AAN64" s="6"/>
      <c r="AAO64" s="6"/>
      <c r="AAP64" s="6"/>
      <c r="AAQ64" s="6"/>
      <c r="AAR64" s="6"/>
      <c r="AAS64" s="6"/>
      <c r="AAT64" s="6"/>
      <c r="AAU64" s="6"/>
      <c r="AAV64" s="6"/>
      <c r="AAW64" s="6"/>
      <c r="AAX64" s="6"/>
      <c r="AAY64" s="6"/>
      <c r="AAZ64" s="6"/>
      <c r="ABA64" s="6"/>
      <c r="ABB64" s="6"/>
      <c r="ABC64" s="6"/>
      <c r="ABD64" s="6"/>
      <c r="ABE64" s="6"/>
      <c r="ABF64" s="6"/>
      <c r="ABG64" s="6"/>
      <c r="ABH64" s="6"/>
      <c r="ABI64" s="6"/>
      <c r="ABJ64" s="6"/>
      <c r="ABK64" s="6"/>
      <c r="ABL64" s="6"/>
      <c r="ABM64" s="6"/>
      <c r="ABN64" s="6"/>
      <c r="ABO64" s="6"/>
      <c r="ABP64" s="6"/>
      <c r="ABQ64" s="6"/>
      <c r="ABR64" s="6"/>
      <c r="ABS64" s="6"/>
      <c r="ABT64" s="6"/>
      <c r="ABU64" s="6"/>
      <c r="ABV64" s="6"/>
      <c r="ABW64" s="6"/>
      <c r="ABX64" s="6"/>
      <c r="ABY64" s="6"/>
      <c r="ABZ64" s="6"/>
      <c r="ACA64" s="6"/>
      <c r="ACB64" s="6"/>
      <c r="ACC64" s="6"/>
      <c r="ACD64" s="6"/>
      <c r="ACE64" s="6"/>
      <c r="ACF64" s="6"/>
      <c r="ACG64" s="6"/>
      <c r="ACH64" s="6"/>
      <c r="ACI64" s="6"/>
      <c r="ACJ64" s="6"/>
      <c r="ACK64" s="6"/>
      <c r="ACL64" s="6"/>
      <c r="ACM64" s="6"/>
      <c r="ACN64" s="6"/>
      <c r="ACO64" s="6"/>
      <c r="ACP64" s="6"/>
      <c r="ACQ64" s="6"/>
      <c r="ACR64" s="6"/>
      <c r="ACS64" s="6"/>
      <c r="ACT64" s="6"/>
      <c r="ACU64" s="6"/>
      <c r="ACV64" s="6"/>
      <c r="ACW64" s="6"/>
      <c r="ACX64" s="6"/>
      <c r="ACY64" s="6"/>
      <c r="ACZ64" s="6"/>
      <c r="ADA64" s="6"/>
      <c r="ADB64" s="6"/>
      <c r="ADC64" s="6"/>
      <c r="ADD64" s="6"/>
      <c r="ADE64" s="6"/>
      <c r="ADF64" s="6"/>
      <c r="ADG64" s="6"/>
      <c r="ADH64" s="6"/>
      <c r="ADI64" s="6"/>
      <c r="ADJ64" s="6"/>
      <c r="ADK64" s="6"/>
      <c r="ADL64" s="6"/>
      <c r="ADM64" s="6"/>
      <c r="ADN64" s="6"/>
      <c r="ADO64" s="6"/>
      <c r="ADP64" s="6"/>
      <c r="ADQ64" s="6"/>
      <c r="ADR64" s="6"/>
      <c r="ADS64" s="6"/>
      <c r="ADT64" s="6"/>
      <c r="ADU64" s="6"/>
      <c r="ADV64" s="6"/>
      <c r="ADW64" s="6"/>
      <c r="ADX64" s="6"/>
      <c r="ADY64" s="6"/>
      <c r="ADZ64" s="6"/>
      <c r="AEA64" s="6"/>
      <c r="AEB64" s="6"/>
      <c r="AEC64" s="6"/>
      <c r="AED64" s="6"/>
      <c r="AEE64" s="6"/>
      <c r="AEF64" s="6"/>
      <c r="AEG64" s="6"/>
      <c r="AEH64" s="6"/>
      <c r="AEI64" s="6"/>
      <c r="AEJ64" s="6"/>
      <c r="AEK64" s="6"/>
      <c r="AEL64" s="6"/>
      <c r="AEM64" s="6"/>
      <c r="AEN64" s="6"/>
      <c r="AEO64" s="6"/>
      <c r="AEP64" s="6"/>
      <c r="AEQ64" s="6"/>
      <c r="AER64" s="6"/>
      <c r="AES64" s="6"/>
      <c r="AET64" s="6"/>
      <c r="AEU64" s="6"/>
      <c r="AEV64" s="6"/>
      <c r="AEW64" s="6"/>
      <c r="AEX64" s="6"/>
      <c r="AEY64" s="6"/>
      <c r="AEZ64" s="6"/>
      <c r="AFA64" s="6"/>
      <c r="AFB64" s="6"/>
      <c r="AFC64" s="6"/>
      <c r="AFD64" s="6"/>
      <c r="AFE64" s="6"/>
      <c r="AFF64" s="6"/>
      <c r="AFG64" s="6"/>
      <c r="AFH64" s="6"/>
      <c r="AFI64" s="6"/>
      <c r="AFJ64" s="6"/>
      <c r="AFK64" s="6"/>
      <c r="AFL64" s="6"/>
      <c r="AFM64" s="6"/>
      <c r="AFN64" s="6"/>
      <c r="AFO64" s="6"/>
      <c r="AFP64" s="6"/>
      <c r="AFQ64" s="6"/>
      <c r="AFR64" s="6"/>
      <c r="AFS64" s="6"/>
      <c r="AFT64" s="6"/>
      <c r="AFU64" s="6"/>
      <c r="AFV64" s="6"/>
      <c r="AFW64" s="6"/>
      <c r="AFX64" s="6"/>
      <c r="AFY64" s="6"/>
      <c r="AFZ64" s="6"/>
      <c r="AGA64" s="6"/>
      <c r="AGB64" s="6"/>
      <c r="AGC64" s="6"/>
      <c r="AGD64" s="6"/>
      <c r="AGE64" s="6"/>
      <c r="AGF64" s="6"/>
      <c r="AGG64" s="6"/>
      <c r="AGH64" s="6"/>
      <c r="AGI64" s="6"/>
      <c r="AGJ64" s="6"/>
      <c r="AGK64" s="6"/>
      <c r="AGL64" s="6"/>
      <c r="AGM64" s="6"/>
      <c r="AGN64" s="6"/>
      <c r="AGO64" s="6"/>
      <c r="AGP64" s="6"/>
      <c r="AGQ64" s="6"/>
      <c r="AGR64" s="6"/>
      <c r="AGS64" s="6"/>
      <c r="AGT64" s="6"/>
      <c r="AGU64" s="6"/>
      <c r="AGV64" s="6"/>
      <c r="AGW64" s="6"/>
      <c r="AGX64" s="6"/>
      <c r="AGY64" s="6"/>
      <c r="AGZ64" s="6"/>
      <c r="AHA64" s="6"/>
      <c r="AHB64" s="6"/>
      <c r="AHC64" s="6"/>
      <c r="AHD64" s="6"/>
      <c r="AHE64" s="6"/>
      <c r="AHF64" s="6"/>
      <c r="AHG64" s="6"/>
      <c r="AHH64" s="6"/>
      <c r="AHI64" s="6"/>
      <c r="AHJ64" s="6"/>
      <c r="AHK64" s="6"/>
      <c r="AHL64" s="6"/>
      <c r="AHM64" s="6"/>
      <c r="AHN64" s="6"/>
      <c r="AHO64" s="6"/>
      <c r="AHP64" s="6"/>
      <c r="AHQ64" s="6"/>
      <c r="AHR64" s="6"/>
      <c r="AHS64" s="6"/>
      <c r="AHT64" s="6"/>
      <c r="AHU64" s="6"/>
      <c r="AHV64" s="6"/>
      <c r="AHW64" s="6"/>
      <c r="AHX64" s="6"/>
      <c r="AHY64" s="6"/>
      <c r="AHZ64" s="6"/>
      <c r="AIA64" s="6"/>
      <c r="AIB64" s="6"/>
      <c r="AIC64" s="6"/>
      <c r="AID64" s="6"/>
      <c r="AIE64" s="6"/>
      <c r="AIF64" s="6"/>
      <c r="AIG64" s="6"/>
      <c r="AIH64" s="6"/>
      <c r="AII64" s="6"/>
      <c r="AIJ64" s="6"/>
      <c r="AIK64" s="6"/>
      <c r="AIL64" s="6"/>
      <c r="AIM64" s="6"/>
      <c r="AIN64" s="6"/>
      <c r="AIO64" s="6"/>
      <c r="AIP64" s="6"/>
      <c r="AIQ64" s="6"/>
      <c r="AIR64" s="6"/>
      <c r="AIS64" s="6"/>
      <c r="AIT64" s="6"/>
      <c r="AIU64" s="6"/>
      <c r="AIV64" s="6"/>
      <c r="AIW64" s="6"/>
      <c r="AIX64" s="6"/>
      <c r="AIY64" s="6"/>
      <c r="AIZ64" s="6"/>
      <c r="AJA64" s="6"/>
      <c r="AJB64" s="6"/>
      <c r="AJC64" s="6"/>
      <c r="AJD64" s="6"/>
      <c r="AJE64" s="6"/>
      <c r="AJF64" s="6"/>
      <c r="AJG64" s="6"/>
      <c r="AJH64" s="6"/>
      <c r="AJI64" s="6"/>
      <c r="AJJ64" s="6"/>
      <c r="AJK64" s="6"/>
      <c r="AJL64" s="6"/>
      <c r="AJM64" s="6"/>
      <c r="AJN64" s="6"/>
      <c r="AJO64" s="6"/>
      <c r="AJP64" s="6"/>
      <c r="AJQ64" s="6"/>
      <c r="AJR64" s="6"/>
      <c r="AJS64" s="6"/>
      <c r="AJT64" s="6"/>
      <c r="AJU64" s="6"/>
      <c r="AJV64" s="6"/>
      <c r="AJW64" s="6"/>
      <c r="AJX64" s="6"/>
      <c r="AJY64" s="6"/>
      <c r="AJZ64" s="6"/>
      <c r="AKA64" s="6"/>
      <c r="AKB64" s="6"/>
      <c r="AKC64" s="6"/>
      <c r="AKD64" s="6"/>
      <c r="AKE64" s="6"/>
      <c r="AKF64" s="6"/>
      <c r="AKG64" s="6"/>
      <c r="AKH64" s="6"/>
      <c r="AKI64" s="6"/>
      <c r="AKJ64" s="6"/>
      <c r="AKK64" s="6"/>
      <c r="AKL64" s="6"/>
      <c r="AKM64" s="6"/>
      <c r="AKN64" s="6"/>
      <c r="AKO64" s="6"/>
      <c r="AKP64" s="6"/>
      <c r="AKQ64" s="6"/>
      <c r="AKR64" s="6"/>
      <c r="AKS64" s="6"/>
      <c r="AKT64" s="6"/>
      <c r="AKU64" s="6"/>
      <c r="AKV64" s="6"/>
      <c r="AKW64" s="6"/>
      <c r="AKX64" s="6"/>
      <c r="AKY64" s="6"/>
      <c r="AKZ64" s="6"/>
      <c r="ALA64" s="6"/>
      <c r="ALB64" s="6"/>
      <c r="ALC64" s="6"/>
      <c r="ALD64" s="6"/>
      <c r="ALE64" s="6"/>
      <c r="ALF64" s="6"/>
      <c r="ALG64" s="6"/>
      <c r="ALH64" s="6"/>
      <c r="ALI64" s="6"/>
      <c r="ALJ64" s="6"/>
      <c r="ALK64" s="6"/>
      <c r="ALL64" s="6"/>
      <c r="ALM64" s="6"/>
      <c r="ALN64" s="6"/>
      <c r="ALO64" s="6"/>
      <c r="ALP64" s="6"/>
      <c r="ALQ64" s="6"/>
      <c r="ALR64" s="6"/>
      <c r="ALS64" s="6"/>
      <c r="ALT64" s="6"/>
      <c r="ALU64" s="6"/>
      <c r="ALV64" s="6"/>
      <c r="ALW64" s="6"/>
      <c r="ALX64" s="6"/>
      <c r="ALY64" s="6"/>
      <c r="ALZ64" s="6"/>
      <c r="AMA64" s="6"/>
      <c r="AMB64" s="6"/>
      <c r="AMC64" s="6"/>
      <c r="AMD64" s="6"/>
      <c r="AME64" s="6"/>
    </row>
    <row r="65" spans="1:1019" x14ac:dyDescent="0.25">
      <c r="A65" s="11" t="s">
        <v>58</v>
      </c>
      <c r="B65" s="18" t="s">
        <v>128</v>
      </c>
      <c r="C65" s="12">
        <v>1.2849999999999999</v>
      </c>
      <c r="D65" s="12">
        <v>1.62</v>
      </c>
      <c r="E65" s="13" t="s">
        <v>199</v>
      </c>
      <c r="F65" s="12">
        <v>0.872</v>
      </c>
      <c r="G65" s="21" t="s">
        <v>10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/>
      <c r="OQ65" s="6"/>
      <c r="OR65" s="6"/>
      <c r="OS65" s="6"/>
      <c r="OT65" s="6"/>
      <c r="OU65" s="6"/>
      <c r="OV65" s="6"/>
      <c r="OW65" s="6"/>
      <c r="OX65" s="6"/>
      <c r="OY65" s="6"/>
      <c r="OZ65" s="6"/>
      <c r="PA65" s="6"/>
      <c r="PB65" s="6"/>
      <c r="PC65" s="6"/>
      <c r="PD65" s="6"/>
      <c r="PE65" s="6"/>
      <c r="PF65" s="6"/>
      <c r="PG65" s="6"/>
      <c r="PH65" s="6"/>
      <c r="PI65" s="6"/>
      <c r="PJ65" s="6"/>
      <c r="PK65" s="6"/>
      <c r="PL65" s="6"/>
      <c r="PM65" s="6"/>
      <c r="PN65" s="6"/>
      <c r="PO65" s="6"/>
      <c r="PP65" s="6"/>
      <c r="PQ65" s="6"/>
      <c r="PR65" s="6"/>
      <c r="PS65" s="6"/>
      <c r="PT65" s="6"/>
      <c r="PU65" s="6"/>
      <c r="PV65" s="6"/>
      <c r="PW65" s="6"/>
      <c r="PX65" s="6"/>
      <c r="PY65" s="6"/>
      <c r="PZ65" s="6"/>
      <c r="QA65" s="6"/>
      <c r="QB65" s="6"/>
      <c r="QC65" s="6"/>
      <c r="QD65" s="6"/>
      <c r="QE65" s="6"/>
      <c r="QF65" s="6"/>
      <c r="QG65" s="6"/>
      <c r="QH65" s="6"/>
      <c r="QI65" s="6"/>
      <c r="QJ65" s="6"/>
      <c r="QK65" s="6"/>
      <c r="QL65" s="6"/>
      <c r="QM65" s="6"/>
      <c r="QN65" s="6"/>
      <c r="QO65" s="6"/>
      <c r="QP65" s="6"/>
      <c r="QQ65" s="6"/>
      <c r="QR65" s="6"/>
      <c r="QS65" s="6"/>
      <c r="QT65" s="6"/>
      <c r="QU65" s="6"/>
      <c r="QV65" s="6"/>
      <c r="QW65" s="6"/>
      <c r="QX65" s="6"/>
      <c r="QY65" s="6"/>
      <c r="QZ65" s="6"/>
      <c r="RA65" s="6"/>
      <c r="RB65" s="6"/>
      <c r="RC65" s="6"/>
      <c r="RD65" s="6"/>
      <c r="RE65" s="6"/>
      <c r="RF65" s="6"/>
      <c r="RG65" s="6"/>
      <c r="RH65" s="6"/>
      <c r="RI65" s="6"/>
      <c r="RJ65" s="6"/>
      <c r="RK65" s="6"/>
      <c r="RL65" s="6"/>
      <c r="RM65" s="6"/>
      <c r="RN65" s="6"/>
      <c r="RO65" s="6"/>
      <c r="RP65" s="6"/>
      <c r="RQ65" s="6"/>
      <c r="RR65" s="6"/>
      <c r="RS65" s="6"/>
      <c r="RT65" s="6"/>
      <c r="RU65" s="6"/>
      <c r="RV65" s="6"/>
      <c r="RW65" s="6"/>
      <c r="RX65" s="6"/>
      <c r="RY65" s="6"/>
      <c r="RZ65" s="6"/>
      <c r="SA65" s="6"/>
      <c r="SB65" s="6"/>
      <c r="SC65" s="6"/>
      <c r="SD65" s="6"/>
      <c r="SE65" s="6"/>
      <c r="SF65" s="6"/>
      <c r="SG65" s="6"/>
      <c r="SH65" s="6"/>
      <c r="SI65" s="6"/>
      <c r="SJ65" s="6"/>
      <c r="SK65" s="6"/>
      <c r="SL65" s="6"/>
      <c r="SM65" s="6"/>
      <c r="SN65" s="6"/>
      <c r="SO65" s="6"/>
      <c r="SP65" s="6"/>
      <c r="SQ65" s="6"/>
      <c r="SR65" s="6"/>
      <c r="SS65" s="6"/>
      <c r="ST65" s="6"/>
      <c r="SU65" s="6"/>
      <c r="SV65" s="6"/>
      <c r="SW65" s="6"/>
      <c r="SX65" s="6"/>
      <c r="SY65" s="6"/>
      <c r="SZ65" s="6"/>
      <c r="TA65" s="6"/>
      <c r="TB65" s="6"/>
      <c r="TC65" s="6"/>
      <c r="TD65" s="6"/>
      <c r="TE65" s="6"/>
      <c r="TF65" s="6"/>
      <c r="TG65" s="6"/>
      <c r="TH65" s="6"/>
      <c r="TI65" s="6"/>
      <c r="TJ65" s="6"/>
      <c r="TK65" s="6"/>
      <c r="TL65" s="6"/>
      <c r="TM65" s="6"/>
      <c r="TN65" s="6"/>
      <c r="TO65" s="6"/>
      <c r="TP65" s="6"/>
      <c r="TQ65" s="6"/>
      <c r="TR65" s="6"/>
      <c r="TS65" s="6"/>
      <c r="TT65" s="6"/>
      <c r="TU65" s="6"/>
      <c r="TV65" s="6"/>
      <c r="TW65" s="6"/>
      <c r="TX65" s="6"/>
      <c r="TY65" s="6"/>
      <c r="TZ65" s="6"/>
      <c r="UA65" s="6"/>
      <c r="UB65" s="6"/>
      <c r="UC65" s="6"/>
      <c r="UD65" s="6"/>
      <c r="UE65" s="6"/>
      <c r="UF65" s="6"/>
      <c r="UG65" s="6"/>
      <c r="UH65" s="6"/>
      <c r="UI65" s="6"/>
      <c r="UJ65" s="6"/>
      <c r="UK65" s="6"/>
      <c r="UL65" s="6"/>
      <c r="UM65" s="6"/>
      <c r="UN65" s="6"/>
      <c r="UO65" s="6"/>
      <c r="UP65" s="6"/>
      <c r="UQ65" s="6"/>
      <c r="UR65" s="6"/>
      <c r="US65" s="6"/>
      <c r="UT65" s="6"/>
      <c r="UU65" s="6"/>
      <c r="UV65" s="6"/>
      <c r="UW65" s="6"/>
      <c r="UX65" s="6"/>
      <c r="UY65" s="6"/>
      <c r="UZ65" s="6"/>
      <c r="VA65" s="6"/>
      <c r="VB65" s="6"/>
      <c r="VC65" s="6"/>
      <c r="VD65" s="6"/>
      <c r="VE65" s="6"/>
      <c r="VF65" s="6"/>
      <c r="VG65" s="6"/>
      <c r="VH65" s="6"/>
      <c r="VI65" s="6"/>
      <c r="VJ65" s="6"/>
      <c r="VK65" s="6"/>
      <c r="VL65" s="6"/>
      <c r="VM65" s="6"/>
      <c r="VN65" s="6"/>
      <c r="VO65" s="6"/>
      <c r="VP65" s="6"/>
      <c r="VQ65" s="6"/>
      <c r="VR65" s="6"/>
      <c r="VS65" s="6"/>
      <c r="VT65" s="6"/>
      <c r="VU65" s="6"/>
      <c r="VV65" s="6"/>
      <c r="VW65" s="6"/>
      <c r="VX65" s="6"/>
      <c r="VY65" s="6"/>
      <c r="VZ65" s="6"/>
      <c r="WA65" s="6"/>
      <c r="WB65" s="6"/>
      <c r="WC65" s="6"/>
      <c r="WD65" s="6"/>
      <c r="WE65" s="6"/>
      <c r="WF65" s="6"/>
      <c r="WG65" s="6"/>
      <c r="WH65" s="6"/>
      <c r="WI65" s="6"/>
      <c r="WJ65" s="6"/>
      <c r="WK65" s="6"/>
      <c r="WL65" s="6"/>
      <c r="WM65" s="6"/>
      <c r="WN65" s="6"/>
      <c r="WO65" s="6"/>
      <c r="WP65" s="6"/>
      <c r="WQ65" s="6"/>
      <c r="WR65" s="6"/>
      <c r="WS65" s="6"/>
      <c r="WT65" s="6"/>
      <c r="WU65" s="6"/>
      <c r="WV65" s="6"/>
      <c r="WW65" s="6"/>
      <c r="WX65" s="6"/>
      <c r="WY65" s="6"/>
      <c r="WZ65" s="6"/>
      <c r="XA65" s="6"/>
      <c r="XB65" s="6"/>
      <c r="XC65" s="6"/>
      <c r="XD65" s="6"/>
      <c r="XE65" s="6"/>
      <c r="XF65" s="6"/>
      <c r="XG65" s="6"/>
      <c r="XH65" s="6"/>
      <c r="XI65" s="6"/>
      <c r="XJ65" s="6"/>
      <c r="XK65" s="6"/>
      <c r="XL65" s="6"/>
      <c r="XM65" s="6"/>
      <c r="XN65" s="6"/>
      <c r="XO65" s="6"/>
      <c r="XP65" s="6"/>
      <c r="XQ65" s="6"/>
      <c r="XR65" s="6"/>
      <c r="XS65" s="6"/>
      <c r="XT65" s="6"/>
      <c r="XU65" s="6"/>
      <c r="XV65" s="6"/>
      <c r="XW65" s="6"/>
      <c r="XX65" s="6"/>
      <c r="XY65" s="6"/>
      <c r="XZ65" s="6"/>
      <c r="YA65" s="6"/>
      <c r="YB65" s="6"/>
      <c r="YC65" s="6"/>
      <c r="YD65" s="6"/>
      <c r="YE65" s="6"/>
      <c r="YF65" s="6"/>
      <c r="YG65" s="6"/>
      <c r="YH65" s="6"/>
      <c r="YI65" s="6"/>
      <c r="YJ65" s="6"/>
      <c r="YK65" s="6"/>
      <c r="YL65" s="6"/>
      <c r="YM65" s="6"/>
      <c r="YN65" s="6"/>
      <c r="YO65" s="6"/>
      <c r="YP65" s="6"/>
      <c r="YQ65" s="6"/>
      <c r="YR65" s="6"/>
      <c r="YS65" s="6"/>
      <c r="YT65" s="6"/>
      <c r="YU65" s="6"/>
      <c r="YV65" s="6"/>
      <c r="YW65" s="6"/>
      <c r="YX65" s="6"/>
      <c r="YY65" s="6"/>
      <c r="YZ65" s="6"/>
      <c r="ZA65" s="6"/>
      <c r="ZB65" s="6"/>
      <c r="ZC65" s="6"/>
      <c r="ZD65" s="6"/>
      <c r="ZE65" s="6"/>
      <c r="ZF65" s="6"/>
      <c r="ZG65" s="6"/>
      <c r="ZH65" s="6"/>
      <c r="ZI65" s="6"/>
      <c r="ZJ65" s="6"/>
      <c r="ZK65" s="6"/>
      <c r="ZL65" s="6"/>
      <c r="ZM65" s="6"/>
      <c r="ZN65" s="6"/>
      <c r="ZO65" s="6"/>
      <c r="ZP65" s="6"/>
      <c r="ZQ65" s="6"/>
      <c r="ZR65" s="6"/>
      <c r="ZS65" s="6"/>
      <c r="ZT65" s="6"/>
      <c r="ZU65" s="6"/>
      <c r="ZV65" s="6"/>
      <c r="ZW65" s="6"/>
      <c r="ZX65" s="6"/>
      <c r="ZY65" s="6"/>
      <c r="ZZ65" s="6"/>
      <c r="AAA65" s="6"/>
      <c r="AAB65" s="6"/>
      <c r="AAC65" s="6"/>
      <c r="AAD65" s="6"/>
      <c r="AAE65" s="6"/>
      <c r="AAF65" s="6"/>
      <c r="AAG65" s="6"/>
      <c r="AAH65" s="6"/>
      <c r="AAI65" s="6"/>
      <c r="AAJ65" s="6"/>
      <c r="AAK65" s="6"/>
      <c r="AAL65" s="6"/>
      <c r="AAM65" s="6"/>
      <c r="AAN65" s="6"/>
      <c r="AAO65" s="6"/>
      <c r="AAP65" s="6"/>
      <c r="AAQ65" s="6"/>
      <c r="AAR65" s="6"/>
      <c r="AAS65" s="6"/>
      <c r="AAT65" s="6"/>
      <c r="AAU65" s="6"/>
      <c r="AAV65" s="6"/>
      <c r="AAW65" s="6"/>
      <c r="AAX65" s="6"/>
      <c r="AAY65" s="6"/>
      <c r="AAZ65" s="6"/>
      <c r="ABA65" s="6"/>
      <c r="ABB65" s="6"/>
      <c r="ABC65" s="6"/>
      <c r="ABD65" s="6"/>
      <c r="ABE65" s="6"/>
      <c r="ABF65" s="6"/>
      <c r="ABG65" s="6"/>
      <c r="ABH65" s="6"/>
      <c r="ABI65" s="6"/>
      <c r="ABJ65" s="6"/>
      <c r="ABK65" s="6"/>
      <c r="ABL65" s="6"/>
      <c r="ABM65" s="6"/>
      <c r="ABN65" s="6"/>
      <c r="ABO65" s="6"/>
      <c r="ABP65" s="6"/>
      <c r="ABQ65" s="6"/>
      <c r="ABR65" s="6"/>
      <c r="ABS65" s="6"/>
      <c r="ABT65" s="6"/>
      <c r="ABU65" s="6"/>
      <c r="ABV65" s="6"/>
      <c r="ABW65" s="6"/>
      <c r="ABX65" s="6"/>
      <c r="ABY65" s="6"/>
      <c r="ABZ65" s="6"/>
      <c r="ACA65" s="6"/>
      <c r="ACB65" s="6"/>
      <c r="ACC65" s="6"/>
      <c r="ACD65" s="6"/>
      <c r="ACE65" s="6"/>
      <c r="ACF65" s="6"/>
      <c r="ACG65" s="6"/>
      <c r="ACH65" s="6"/>
      <c r="ACI65" s="6"/>
      <c r="ACJ65" s="6"/>
      <c r="ACK65" s="6"/>
      <c r="ACL65" s="6"/>
      <c r="ACM65" s="6"/>
      <c r="ACN65" s="6"/>
      <c r="ACO65" s="6"/>
      <c r="ACP65" s="6"/>
      <c r="ACQ65" s="6"/>
      <c r="ACR65" s="6"/>
      <c r="ACS65" s="6"/>
      <c r="ACT65" s="6"/>
      <c r="ACU65" s="6"/>
      <c r="ACV65" s="6"/>
      <c r="ACW65" s="6"/>
      <c r="ACX65" s="6"/>
      <c r="ACY65" s="6"/>
      <c r="ACZ65" s="6"/>
      <c r="ADA65" s="6"/>
      <c r="ADB65" s="6"/>
      <c r="ADC65" s="6"/>
      <c r="ADD65" s="6"/>
      <c r="ADE65" s="6"/>
      <c r="ADF65" s="6"/>
      <c r="ADG65" s="6"/>
      <c r="ADH65" s="6"/>
      <c r="ADI65" s="6"/>
      <c r="ADJ65" s="6"/>
      <c r="ADK65" s="6"/>
      <c r="ADL65" s="6"/>
      <c r="ADM65" s="6"/>
      <c r="ADN65" s="6"/>
      <c r="ADO65" s="6"/>
      <c r="ADP65" s="6"/>
      <c r="ADQ65" s="6"/>
      <c r="ADR65" s="6"/>
      <c r="ADS65" s="6"/>
      <c r="ADT65" s="6"/>
      <c r="ADU65" s="6"/>
      <c r="ADV65" s="6"/>
      <c r="ADW65" s="6"/>
      <c r="ADX65" s="6"/>
      <c r="ADY65" s="6"/>
      <c r="ADZ65" s="6"/>
      <c r="AEA65" s="6"/>
      <c r="AEB65" s="6"/>
      <c r="AEC65" s="6"/>
      <c r="AED65" s="6"/>
      <c r="AEE65" s="6"/>
      <c r="AEF65" s="6"/>
      <c r="AEG65" s="6"/>
      <c r="AEH65" s="6"/>
      <c r="AEI65" s="6"/>
      <c r="AEJ65" s="6"/>
      <c r="AEK65" s="6"/>
      <c r="AEL65" s="6"/>
      <c r="AEM65" s="6"/>
      <c r="AEN65" s="6"/>
      <c r="AEO65" s="6"/>
      <c r="AEP65" s="6"/>
      <c r="AEQ65" s="6"/>
      <c r="AER65" s="6"/>
      <c r="AES65" s="6"/>
      <c r="AET65" s="6"/>
      <c r="AEU65" s="6"/>
      <c r="AEV65" s="6"/>
      <c r="AEW65" s="6"/>
      <c r="AEX65" s="6"/>
      <c r="AEY65" s="6"/>
      <c r="AEZ65" s="6"/>
      <c r="AFA65" s="6"/>
      <c r="AFB65" s="6"/>
      <c r="AFC65" s="6"/>
      <c r="AFD65" s="6"/>
      <c r="AFE65" s="6"/>
      <c r="AFF65" s="6"/>
      <c r="AFG65" s="6"/>
      <c r="AFH65" s="6"/>
      <c r="AFI65" s="6"/>
      <c r="AFJ65" s="6"/>
      <c r="AFK65" s="6"/>
      <c r="AFL65" s="6"/>
      <c r="AFM65" s="6"/>
      <c r="AFN65" s="6"/>
      <c r="AFO65" s="6"/>
      <c r="AFP65" s="6"/>
      <c r="AFQ65" s="6"/>
      <c r="AFR65" s="6"/>
      <c r="AFS65" s="6"/>
      <c r="AFT65" s="6"/>
      <c r="AFU65" s="6"/>
      <c r="AFV65" s="6"/>
      <c r="AFW65" s="6"/>
      <c r="AFX65" s="6"/>
      <c r="AFY65" s="6"/>
      <c r="AFZ65" s="6"/>
      <c r="AGA65" s="6"/>
      <c r="AGB65" s="6"/>
      <c r="AGC65" s="6"/>
      <c r="AGD65" s="6"/>
      <c r="AGE65" s="6"/>
      <c r="AGF65" s="6"/>
      <c r="AGG65" s="6"/>
      <c r="AGH65" s="6"/>
      <c r="AGI65" s="6"/>
      <c r="AGJ65" s="6"/>
      <c r="AGK65" s="6"/>
      <c r="AGL65" s="6"/>
      <c r="AGM65" s="6"/>
      <c r="AGN65" s="6"/>
      <c r="AGO65" s="6"/>
      <c r="AGP65" s="6"/>
      <c r="AGQ65" s="6"/>
      <c r="AGR65" s="6"/>
      <c r="AGS65" s="6"/>
      <c r="AGT65" s="6"/>
      <c r="AGU65" s="6"/>
      <c r="AGV65" s="6"/>
      <c r="AGW65" s="6"/>
      <c r="AGX65" s="6"/>
      <c r="AGY65" s="6"/>
      <c r="AGZ65" s="6"/>
      <c r="AHA65" s="6"/>
      <c r="AHB65" s="6"/>
      <c r="AHC65" s="6"/>
      <c r="AHD65" s="6"/>
      <c r="AHE65" s="6"/>
      <c r="AHF65" s="6"/>
      <c r="AHG65" s="6"/>
      <c r="AHH65" s="6"/>
      <c r="AHI65" s="6"/>
      <c r="AHJ65" s="6"/>
      <c r="AHK65" s="6"/>
      <c r="AHL65" s="6"/>
      <c r="AHM65" s="6"/>
      <c r="AHN65" s="6"/>
      <c r="AHO65" s="6"/>
      <c r="AHP65" s="6"/>
      <c r="AHQ65" s="6"/>
      <c r="AHR65" s="6"/>
      <c r="AHS65" s="6"/>
      <c r="AHT65" s="6"/>
      <c r="AHU65" s="6"/>
      <c r="AHV65" s="6"/>
      <c r="AHW65" s="6"/>
      <c r="AHX65" s="6"/>
      <c r="AHY65" s="6"/>
      <c r="AHZ65" s="6"/>
      <c r="AIA65" s="6"/>
      <c r="AIB65" s="6"/>
      <c r="AIC65" s="6"/>
      <c r="AID65" s="6"/>
      <c r="AIE65" s="6"/>
      <c r="AIF65" s="6"/>
      <c r="AIG65" s="6"/>
      <c r="AIH65" s="6"/>
      <c r="AII65" s="6"/>
      <c r="AIJ65" s="6"/>
      <c r="AIK65" s="6"/>
      <c r="AIL65" s="6"/>
      <c r="AIM65" s="6"/>
      <c r="AIN65" s="6"/>
      <c r="AIO65" s="6"/>
      <c r="AIP65" s="6"/>
      <c r="AIQ65" s="6"/>
      <c r="AIR65" s="6"/>
      <c r="AIS65" s="6"/>
      <c r="AIT65" s="6"/>
      <c r="AIU65" s="6"/>
      <c r="AIV65" s="6"/>
      <c r="AIW65" s="6"/>
      <c r="AIX65" s="6"/>
      <c r="AIY65" s="6"/>
      <c r="AIZ65" s="6"/>
      <c r="AJA65" s="6"/>
      <c r="AJB65" s="6"/>
      <c r="AJC65" s="6"/>
      <c r="AJD65" s="6"/>
      <c r="AJE65" s="6"/>
      <c r="AJF65" s="6"/>
      <c r="AJG65" s="6"/>
      <c r="AJH65" s="6"/>
      <c r="AJI65" s="6"/>
      <c r="AJJ65" s="6"/>
      <c r="AJK65" s="6"/>
      <c r="AJL65" s="6"/>
      <c r="AJM65" s="6"/>
      <c r="AJN65" s="6"/>
      <c r="AJO65" s="6"/>
      <c r="AJP65" s="6"/>
      <c r="AJQ65" s="6"/>
      <c r="AJR65" s="6"/>
      <c r="AJS65" s="6"/>
      <c r="AJT65" s="6"/>
      <c r="AJU65" s="6"/>
      <c r="AJV65" s="6"/>
      <c r="AJW65" s="6"/>
      <c r="AJX65" s="6"/>
      <c r="AJY65" s="6"/>
      <c r="AJZ65" s="6"/>
      <c r="AKA65" s="6"/>
      <c r="AKB65" s="6"/>
      <c r="AKC65" s="6"/>
      <c r="AKD65" s="6"/>
      <c r="AKE65" s="6"/>
      <c r="AKF65" s="6"/>
      <c r="AKG65" s="6"/>
      <c r="AKH65" s="6"/>
      <c r="AKI65" s="6"/>
      <c r="AKJ65" s="6"/>
      <c r="AKK65" s="6"/>
      <c r="AKL65" s="6"/>
      <c r="AKM65" s="6"/>
      <c r="AKN65" s="6"/>
      <c r="AKO65" s="6"/>
      <c r="AKP65" s="6"/>
      <c r="AKQ65" s="6"/>
      <c r="AKR65" s="6"/>
      <c r="AKS65" s="6"/>
      <c r="AKT65" s="6"/>
      <c r="AKU65" s="6"/>
      <c r="AKV65" s="6"/>
      <c r="AKW65" s="6"/>
      <c r="AKX65" s="6"/>
      <c r="AKY65" s="6"/>
      <c r="AKZ65" s="6"/>
      <c r="ALA65" s="6"/>
      <c r="ALB65" s="6"/>
      <c r="ALC65" s="6"/>
      <c r="ALD65" s="6"/>
      <c r="ALE65" s="6"/>
      <c r="ALF65" s="6"/>
      <c r="ALG65" s="6"/>
      <c r="ALH65" s="6"/>
      <c r="ALI65" s="6"/>
      <c r="ALJ65" s="6"/>
      <c r="ALK65" s="6"/>
      <c r="ALL65" s="6"/>
      <c r="ALM65" s="6"/>
      <c r="ALN65" s="6"/>
      <c r="ALO65" s="6"/>
      <c r="ALP65" s="6"/>
      <c r="ALQ65" s="6"/>
      <c r="ALR65" s="6"/>
      <c r="ALS65" s="6"/>
      <c r="ALT65" s="6"/>
      <c r="ALU65" s="6"/>
      <c r="ALV65" s="6"/>
      <c r="ALW65" s="6"/>
      <c r="ALX65" s="6"/>
      <c r="ALY65" s="6"/>
      <c r="ALZ65" s="6"/>
      <c r="AMA65" s="6"/>
      <c r="AMB65" s="6"/>
      <c r="AMC65" s="6"/>
      <c r="AMD65" s="6"/>
      <c r="AME65" s="6"/>
    </row>
    <row r="66" spans="1:1019" x14ac:dyDescent="0.25">
      <c r="A66" s="11" t="s">
        <v>60</v>
      </c>
      <c r="B66" s="13" t="s">
        <v>19</v>
      </c>
      <c r="C66" s="9">
        <v>0.59499999999999997</v>
      </c>
      <c r="D66" s="9">
        <v>0.81</v>
      </c>
      <c r="E66" s="8" t="s">
        <v>153</v>
      </c>
      <c r="F66" s="9">
        <f>0.633-0.26</f>
        <v>0.373</v>
      </c>
      <c r="G66" s="21" t="s">
        <v>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/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/>
      <c r="PD66" s="6"/>
      <c r="PE66" s="6"/>
      <c r="PF66" s="6"/>
      <c r="PG66" s="6"/>
      <c r="PH66" s="6"/>
      <c r="PI66" s="6"/>
      <c r="PJ66" s="6"/>
      <c r="PK66" s="6"/>
      <c r="PL66" s="6"/>
      <c r="PM66" s="6"/>
      <c r="PN66" s="6"/>
      <c r="PO66" s="6"/>
      <c r="PP66" s="6"/>
      <c r="PQ66" s="6"/>
      <c r="PR66" s="6"/>
      <c r="PS66" s="6"/>
      <c r="PT66" s="6"/>
      <c r="PU66" s="6"/>
      <c r="PV66" s="6"/>
      <c r="PW66" s="6"/>
      <c r="PX66" s="6"/>
      <c r="PY66" s="6"/>
      <c r="PZ66" s="6"/>
      <c r="QA66" s="6"/>
      <c r="QB66" s="6"/>
      <c r="QC66" s="6"/>
      <c r="QD66" s="6"/>
      <c r="QE66" s="6"/>
      <c r="QF66" s="6"/>
      <c r="QG66" s="6"/>
      <c r="QH66" s="6"/>
      <c r="QI66" s="6"/>
      <c r="QJ66" s="6"/>
      <c r="QK66" s="6"/>
      <c r="QL66" s="6"/>
      <c r="QM66" s="6"/>
      <c r="QN66" s="6"/>
      <c r="QO66" s="6"/>
      <c r="QP66" s="6"/>
      <c r="QQ66" s="6"/>
      <c r="QR66" s="6"/>
      <c r="QS66" s="6"/>
      <c r="QT66" s="6"/>
      <c r="QU66" s="6"/>
      <c r="QV66" s="6"/>
      <c r="QW66" s="6"/>
      <c r="QX66" s="6"/>
      <c r="QY66" s="6"/>
      <c r="QZ66" s="6"/>
      <c r="RA66" s="6"/>
      <c r="RB66" s="6"/>
      <c r="RC66" s="6"/>
      <c r="RD66" s="6"/>
      <c r="RE66" s="6"/>
      <c r="RF66" s="6"/>
      <c r="RG66" s="6"/>
      <c r="RH66" s="6"/>
      <c r="RI66" s="6"/>
      <c r="RJ66" s="6"/>
      <c r="RK66" s="6"/>
      <c r="RL66" s="6"/>
      <c r="RM66" s="6"/>
      <c r="RN66" s="6"/>
      <c r="RO66" s="6"/>
      <c r="RP66" s="6"/>
      <c r="RQ66" s="6"/>
      <c r="RR66" s="6"/>
      <c r="RS66" s="6"/>
      <c r="RT66" s="6"/>
      <c r="RU66" s="6"/>
      <c r="RV66" s="6"/>
      <c r="RW66" s="6"/>
      <c r="RX66" s="6"/>
      <c r="RY66" s="6"/>
      <c r="RZ66" s="6"/>
      <c r="SA66" s="6"/>
      <c r="SB66" s="6"/>
      <c r="SC66" s="6"/>
      <c r="SD66" s="6"/>
      <c r="SE66" s="6"/>
      <c r="SF66" s="6"/>
      <c r="SG66" s="6"/>
      <c r="SH66" s="6"/>
      <c r="SI66" s="6"/>
      <c r="SJ66" s="6"/>
      <c r="SK66" s="6"/>
      <c r="SL66" s="6"/>
      <c r="SM66" s="6"/>
      <c r="SN66" s="6"/>
      <c r="SO66" s="6"/>
      <c r="SP66" s="6"/>
      <c r="SQ66" s="6"/>
      <c r="SR66" s="6"/>
      <c r="SS66" s="6"/>
      <c r="ST66" s="6"/>
      <c r="SU66" s="6"/>
      <c r="SV66" s="6"/>
      <c r="SW66" s="6"/>
      <c r="SX66" s="6"/>
      <c r="SY66" s="6"/>
      <c r="SZ66" s="6"/>
      <c r="TA66" s="6"/>
      <c r="TB66" s="6"/>
      <c r="TC66" s="6"/>
      <c r="TD66" s="6"/>
      <c r="TE66" s="6"/>
      <c r="TF66" s="6"/>
      <c r="TG66" s="6"/>
      <c r="TH66" s="6"/>
      <c r="TI66" s="6"/>
      <c r="TJ66" s="6"/>
      <c r="TK66" s="6"/>
      <c r="TL66" s="6"/>
      <c r="TM66" s="6"/>
      <c r="TN66" s="6"/>
      <c r="TO66" s="6"/>
      <c r="TP66" s="6"/>
      <c r="TQ66" s="6"/>
      <c r="TR66" s="6"/>
      <c r="TS66" s="6"/>
      <c r="TT66" s="6"/>
      <c r="TU66" s="6"/>
      <c r="TV66" s="6"/>
      <c r="TW66" s="6"/>
      <c r="TX66" s="6"/>
      <c r="TY66" s="6"/>
      <c r="TZ66" s="6"/>
      <c r="UA66" s="6"/>
      <c r="UB66" s="6"/>
      <c r="UC66" s="6"/>
      <c r="UD66" s="6"/>
      <c r="UE66" s="6"/>
      <c r="UF66" s="6"/>
      <c r="UG66" s="6"/>
      <c r="UH66" s="6"/>
      <c r="UI66" s="6"/>
      <c r="UJ66" s="6"/>
      <c r="UK66" s="6"/>
      <c r="UL66" s="6"/>
      <c r="UM66" s="6"/>
      <c r="UN66" s="6"/>
      <c r="UO66" s="6"/>
      <c r="UP66" s="6"/>
      <c r="UQ66" s="6"/>
      <c r="UR66" s="6"/>
      <c r="US66" s="6"/>
      <c r="UT66" s="6"/>
      <c r="UU66" s="6"/>
      <c r="UV66" s="6"/>
      <c r="UW66" s="6"/>
      <c r="UX66" s="6"/>
      <c r="UY66" s="6"/>
      <c r="UZ66" s="6"/>
      <c r="VA66" s="6"/>
      <c r="VB66" s="6"/>
      <c r="VC66" s="6"/>
      <c r="VD66" s="6"/>
      <c r="VE66" s="6"/>
      <c r="VF66" s="6"/>
      <c r="VG66" s="6"/>
      <c r="VH66" s="6"/>
      <c r="VI66" s="6"/>
      <c r="VJ66" s="6"/>
      <c r="VK66" s="6"/>
      <c r="VL66" s="6"/>
      <c r="VM66" s="6"/>
      <c r="VN66" s="6"/>
      <c r="VO66" s="6"/>
      <c r="VP66" s="6"/>
      <c r="VQ66" s="6"/>
      <c r="VR66" s="6"/>
      <c r="VS66" s="6"/>
      <c r="VT66" s="6"/>
      <c r="VU66" s="6"/>
      <c r="VV66" s="6"/>
      <c r="VW66" s="6"/>
      <c r="VX66" s="6"/>
      <c r="VY66" s="6"/>
      <c r="VZ66" s="6"/>
      <c r="WA66" s="6"/>
      <c r="WB66" s="6"/>
      <c r="WC66" s="6"/>
      <c r="WD66" s="6"/>
      <c r="WE66" s="6"/>
      <c r="WF66" s="6"/>
      <c r="WG66" s="6"/>
      <c r="WH66" s="6"/>
      <c r="WI66" s="6"/>
      <c r="WJ66" s="6"/>
      <c r="WK66" s="6"/>
      <c r="WL66" s="6"/>
      <c r="WM66" s="6"/>
      <c r="WN66" s="6"/>
      <c r="WO66" s="6"/>
      <c r="WP66" s="6"/>
      <c r="WQ66" s="6"/>
      <c r="WR66" s="6"/>
      <c r="WS66" s="6"/>
      <c r="WT66" s="6"/>
      <c r="WU66" s="6"/>
      <c r="WV66" s="6"/>
      <c r="WW66" s="6"/>
      <c r="WX66" s="6"/>
      <c r="WY66" s="6"/>
      <c r="WZ66" s="6"/>
      <c r="XA66" s="6"/>
      <c r="XB66" s="6"/>
      <c r="XC66" s="6"/>
      <c r="XD66" s="6"/>
      <c r="XE66" s="6"/>
      <c r="XF66" s="6"/>
      <c r="XG66" s="6"/>
      <c r="XH66" s="6"/>
      <c r="XI66" s="6"/>
      <c r="XJ66" s="6"/>
      <c r="XK66" s="6"/>
      <c r="XL66" s="6"/>
      <c r="XM66" s="6"/>
      <c r="XN66" s="6"/>
      <c r="XO66" s="6"/>
      <c r="XP66" s="6"/>
      <c r="XQ66" s="6"/>
      <c r="XR66" s="6"/>
      <c r="XS66" s="6"/>
      <c r="XT66" s="6"/>
      <c r="XU66" s="6"/>
      <c r="XV66" s="6"/>
      <c r="XW66" s="6"/>
      <c r="XX66" s="6"/>
      <c r="XY66" s="6"/>
      <c r="XZ66" s="6"/>
      <c r="YA66" s="6"/>
      <c r="YB66" s="6"/>
      <c r="YC66" s="6"/>
      <c r="YD66" s="6"/>
      <c r="YE66" s="6"/>
      <c r="YF66" s="6"/>
      <c r="YG66" s="6"/>
      <c r="YH66" s="6"/>
      <c r="YI66" s="6"/>
      <c r="YJ66" s="6"/>
      <c r="YK66" s="6"/>
      <c r="YL66" s="6"/>
      <c r="YM66" s="6"/>
      <c r="YN66" s="6"/>
      <c r="YO66" s="6"/>
      <c r="YP66" s="6"/>
      <c r="YQ66" s="6"/>
      <c r="YR66" s="6"/>
      <c r="YS66" s="6"/>
      <c r="YT66" s="6"/>
      <c r="YU66" s="6"/>
      <c r="YV66" s="6"/>
      <c r="YW66" s="6"/>
      <c r="YX66" s="6"/>
      <c r="YY66" s="6"/>
      <c r="YZ66" s="6"/>
      <c r="ZA66" s="6"/>
      <c r="ZB66" s="6"/>
      <c r="ZC66" s="6"/>
      <c r="ZD66" s="6"/>
      <c r="ZE66" s="6"/>
      <c r="ZF66" s="6"/>
      <c r="ZG66" s="6"/>
      <c r="ZH66" s="6"/>
      <c r="ZI66" s="6"/>
      <c r="ZJ66" s="6"/>
      <c r="ZK66" s="6"/>
      <c r="ZL66" s="6"/>
      <c r="ZM66" s="6"/>
      <c r="ZN66" s="6"/>
      <c r="ZO66" s="6"/>
      <c r="ZP66" s="6"/>
      <c r="ZQ66" s="6"/>
      <c r="ZR66" s="6"/>
      <c r="ZS66" s="6"/>
      <c r="ZT66" s="6"/>
      <c r="ZU66" s="6"/>
      <c r="ZV66" s="6"/>
      <c r="ZW66" s="6"/>
      <c r="ZX66" s="6"/>
      <c r="ZY66" s="6"/>
      <c r="ZZ66" s="6"/>
      <c r="AAA66" s="6"/>
      <c r="AAB66" s="6"/>
      <c r="AAC66" s="6"/>
      <c r="AAD66" s="6"/>
      <c r="AAE66" s="6"/>
      <c r="AAF66" s="6"/>
      <c r="AAG66" s="6"/>
      <c r="AAH66" s="6"/>
      <c r="AAI66" s="6"/>
      <c r="AAJ66" s="6"/>
      <c r="AAK66" s="6"/>
      <c r="AAL66" s="6"/>
      <c r="AAM66" s="6"/>
      <c r="AAN66" s="6"/>
      <c r="AAO66" s="6"/>
      <c r="AAP66" s="6"/>
      <c r="AAQ66" s="6"/>
      <c r="AAR66" s="6"/>
      <c r="AAS66" s="6"/>
      <c r="AAT66" s="6"/>
      <c r="AAU66" s="6"/>
      <c r="AAV66" s="6"/>
      <c r="AAW66" s="6"/>
      <c r="AAX66" s="6"/>
      <c r="AAY66" s="6"/>
      <c r="AAZ66" s="6"/>
      <c r="ABA66" s="6"/>
      <c r="ABB66" s="6"/>
      <c r="ABC66" s="6"/>
      <c r="ABD66" s="6"/>
      <c r="ABE66" s="6"/>
      <c r="ABF66" s="6"/>
      <c r="ABG66" s="6"/>
      <c r="ABH66" s="6"/>
      <c r="ABI66" s="6"/>
      <c r="ABJ66" s="6"/>
      <c r="ABK66" s="6"/>
      <c r="ABL66" s="6"/>
      <c r="ABM66" s="6"/>
      <c r="ABN66" s="6"/>
      <c r="ABO66" s="6"/>
      <c r="ABP66" s="6"/>
      <c r="ABQ66" s="6"/>
      <c r="ABR66" s="6"/>
      <c r="ABS66" s="6"/>
      <c r="ABT66" s="6"/>
      <c r="ABU66" s="6"/>
      <c r="ABV66" s="6"/>
      <c r="ABW66" s="6"/>
      <c r="ABX66" s="6"/>
      <c r="ABY66" s="6"/>
      <c r="ABZ66" s="6"/>
      <c r="ACA66" s="6"/>
      <c r="ACB66" s="6"/>
      <c r="ACC66" s="6"/>
      <c r="ACD66" s="6"/>
      <c r="ACE66" s="6"/>
      <c r="ACF66" s="6"/>
      <c r="ACG66" s="6"/>
      <c r="ACH66" s="6"/>
      <c r="ACI66" s="6"/>
      <c r="ACJ66" s="6"/>
      <c r="ACK66" s="6"/>
      <c r="ACL66" s="6"/>
      <c r="ACM66" s="6"/>
      <c r="ACN66" s="6"/>
      <c r="ACO66" s="6"/>
      <c r="ACP66" s="6"/>
      <c r="ACQ66" s="6"/>
      <c r="ACR66" s="6"/>
      <c r="ACS66" s="6"/>
      <c r="ACT66" s="6"/>
      <c r="ACU66" s="6"/>
      <c r="ACV66" s="6"/>
      <c r="ACW66" s="6"/>
      <c r="ACX66" s="6"/>
      <c r="ACY66" s="6"/>
      <c r="ACZ66" s="6"/>
      <c r="ADA66" s="6"/>
      <c r="ADB66" s="6"/>
      <c r="ADC66" s="6"/>
      <c r="ADD66" s="6"/>
      <c r="ADE66" s="6"/>
      <c r="ADF66" s="6"/>
      <c r="ADG66" s="6"/>
      <c r="ADH66" s="6"/>
      <c r="ADI66" s="6"/>
      <c r="ADJ66" s="6"/>
      <c r="ADK66" s="6"/>
      <c r="ADL66" s="6"/>
      <c r="ADM66" s="6"/>
      <c r="ADN66" s="6"/>
      <c r="ADO66" s="6"/>
      <c r="ADP66" s="6"/>
      <c r="ADQ66" s="6"/>
      <c r="ADR66" s="6"/>
      <c r="ADS66" s="6"/>
      <c r="ADT66" s="6"/>
      <c r="ADU66" s="6"/>
      <c r="ADV66" s="6"/>
      <c r="ADW66" s="6"/>
      <c r="ADX66" s="6"/>
      <c r="ADY66" s="6"/>
      <c r="ADZ66" s="6"/>
      <c r="AEA66" s="6"/>
      <c r="AEB66" s="6"/>
      <c r="AEC66" s="6"/>
      <c r="AED66" s="6"/>
      <c r="AEE66" s="6"/>
      <c r="AEF66" s="6"/>
      <c r="AEG66" s="6"/>
      <c r="AEH66" s="6"/>
      <c r="AEI66" s="6"/>
      <c r="AEJ66" s="6"/>
      <c r="AEK66" s="6"/>
      <c r="AEL66" s="6"/>
      <c r="AEM66" s="6"/>
      <c r="AEN66" s="6"/>
      <c r="AEO66" s="6"/>
      <c r="AEP66" s="6"/>
      <c r="AEQ66" s="6"/>
      <c r="AER66" s="6"/>
      <c r="AES66" s="6"/>
      <c r="AET66" s="6"/>
      <c r="AEU66" s="6"/>
      <c r="AEV66" s="6"/>
      <c r="AEW66" s="6"/>
      <c r="AEX66" s="6"/>
      <c r="AEY66" s="6"/>
      <c r="AEZ66" s="6"/>
      <c r="AFA66" s="6"/>
      <c r="AFB66" s="6"/>
      <c r="AFC66" s="6"/>
      <c r="AFD66" s="6"/>
      <c r="AFE66" s="6"/>
      <c r="AFF66" s="6"/>
      <c r="AFG66" s="6"/>
      <c r="AFH66" s="6"/>
      <c r="AFI66" s="6"/>
      <c r="AFJ66" s="6"/>
      <c r="AFK66" s="6"/>
      <c r="AFL66" s="6"/>
      <c r="AFM66" s="6"/>
      <c r="AFN66" s="6"/>
      <c r="AFO66" s="6"/>
      <c r="AFP66" s="6"/>
      <c r="AFQ66" s="6"/>
      <c r="AFR66" s="6"/>
      <c r="AFS66" s="6"/>
      <c r="AFT66" s="6"/>
      <c r="AFU66" s="6"/>
      <c r="AFV66" s="6"/>
      <c r="AFW66" s="6"/>
      <c r="AFX66" s="6"/>
      <c r="AFY66" s="6"/>
      <c r="AFZ66" s="6"/>
      <c r="AGA66" s="6"/>
      <c r="AGB66" s="6"/>
      <c r="AGC66" s="6"/>
      <c r="AGD66" s="6"/>
      <c r="AGE66" s="6"/>
      <c r="AGF66" s="6"/>
      <c r="AGG66" s="6"/>
      <c r="AGH66" s="6"/>
      <c r="AGI66" s="6"/>
      <c r="AGJ66" s="6"/>
      <c r="AGK66" s="6"/>
      <c r="AGL66" s="6"/>
      <c r="AGM66" s="6"/>
      <c r="AGN66" s="6"/>
      <c r="AGO66" s="6"/>
      <c r="AGP66" s="6"/>
      <c r="AGQ66" s="6"/>
      <c r="AGR66" s="6"/>
      <c r="AGS66" s="6"/>
      <c r="AGT66" s="6"/>
      <c r="AGU66" s="6"/>
      <c r="AGV66" s="6"/>
      <c r="AGW66" s="6"/>
      <c r="AGX66" s="6"/>
      <c r="AGY66" s="6"/>
      <c r="AGZ66" s="6"/>
      <c r="AHA66" s="6"/>
      <c r="AHB66" s="6"/>
      <c r="AHC66" s="6"/>
      <c r="AHD66" s="6"/>
      <c r="AHE66" s="6"/>
      <c r="AHF66" s="6"/>
      <c r="AHG66" s="6"/>
      <c r="AHH66" s="6"/>
      <c r="AHI66" s="6"/>
      <c r="AHJ66" s="6"/>
      <c r="AHK66" s="6"/>
      <c r="AHL66" s="6"/>
      <c r="AHM66" s="6"/>
      <c r="AHN66" s="6"/>
      <c r="AHO66" s="6"/>
      <c r="AHP66" s="6"/>
      <c r="AHQ66" s="6"/>
      <c r="AHR66" s="6"/>
      <c r="AHS66" s="6"/>
      <c r="AHT66" s="6"/>
      <c r="AHU66" s="6"/>
      <c r="AHV66" s="6"/>
      <c r="AHW66" s="6"/>
      <c r="AHX66" s="6"/>
      <c r="AHY66" s="6"/>
      <c r="AHZ66" s="6"/>
      <c r="AIA66" s="6"/>
      <c r="AIB66" s="6"/>
      <c r="AIC66" s="6"/>
      <c r="AID66" s="6"/>
      <c r="AIE66" s="6"/>
      <c r="AIF66" s="6"/>
      <c r="AIG66" s="6"/>
      <c r="AIH66" s="6"/>
      <c r="AII66" s="6"/>
      <c r="AIJ66" s="6"/>
      <c r="AIK66" s="6"/>
      <c r="AIL66" s="6"/>
      <c r="AIM66" s="6"/>
      <c r="AIN66" s="6"/>
      <c r="AIO66" s="6"/>
      <c r="AIP66" s="6"/>
      <c r="AIQ66" s="6"/>
      <c r="AIR66" s="6"/>
      <c r="AIS66" s="6"/>
      <c r="AIT66" s="6"/>
      <c r="AIU66" s="6"/>
      <c r="AIV66" s="6"/>
      <c r="AIW66" s="6"/>
      <c r="AIX66" s="6"/>
      <c r="AIY66" s="6"/>
      <c r="AIZ66" s="6"/>
      <c r="AJA66" s="6"/>
      <c r="AJB66" s="6"/>
      <c r="AJC66" s="6"/>
      <c r="AJD66" s="6"/>
      <c r="AJE66" s="6"/>
      <c r="AJF66" s="6"/>
      <c r="AJG66" s="6"/>
      <c r="AJH66" s="6"/>
      <c r="AJI66" s="6"/>
      <c r="AJJ66" s="6"/>
      <c r="AJK66" s="6"/>
      <c r="AJL66" s="6"/>
      <c r="AJM66" s="6"/>
      <c r="AJN66" s="6"/>
      <c r="AJO66" s="6"/>
      <c r="AJP66" s="6"/>
      <c r="AJQ66" s="6"/>
      <c r="AJR66" s="6"/>
      <c r="AJS66" s="6"/>
      <c r="AJT66" s="6"/>
      <c r="AJU66" s="6"/>
      <c r="AJV66" s="6"/>
      <c r="AJW66" s="6"/>
      <c r="AJX66" s="6"/>
      <c r="AJY66" s="6"/>
      <c r="AJZ66" s="6"/>
      <c r="AKA66" s="6"/>
      <c r="AKB66" s="6"/>
      <c r="AKC66" s="6"/>
      <c r="AKD66" s="6"/>
      <c r="AKE66" s="6"/>
      <c r="AKF66" s="6"/>
      <c r="AKG66" s="6"/>
      <c r="AKH66" s="6"/>
      <c r="AKI66" s="6"/>
      <c r="AKJ66" s="6"/>
      <c r="AKK66" s="6"/>
      <c r="AKL66" s="6"/>
      <c r="AKM66" s="6"/>
      <c r="AKN66" s="6"/>
      <c r="AKO66" s="6"/>
      <c r="AKP66" s="6"/>
      <c r="AKQ66" s="6"/>
      <c r="AKR66" s="6"/>
      <c r="AKS66" s="6"/>
      <c r="AKT66" s="6"/>
      <c r="AKU66" s="6"/>
      <c r="AKV66" s="6"/>
      <c r="AKW66" s="6"/>
      <c r="AKX66" s="6"/>
      <c r="AKY66" s="6"/>
      <c r="AKZ66" s="6"/>
      <c r="ALA66" s="6"/>
      <c r="ALB66" s="6"/>
      <c r="ALC66" s="6"/>
      <c r="ALD66" s="6"/>
      <c r="ALE66" s="6"/>
      <c r="ALF66" s="6"/>
      <c r="ALG66" s="6"/>
      <c r="ALH66" s="6"/>
      <c r="ALI66" s="6"/>
      <c r="ALJ66" s="6"/>
      <c r="ALK66" s="6"/>
      <c r="ALL66" s="6"/>
      <c r="ALM66" s="6"/>
      <c r="ALN66" s="6"/>
      <c r="ALO66" s="6"/>
      <c r="ALP66" s="6"/>
      <c r="ALQ66" s="6"/>
      <c r="ALR66" s="6"/>
      <c r="ALS66" s="6"/>
      <c r="ALT66" s="6"/>
      <c r="ALU66" s="6"/>
      <c r="ALV66" s="6"/>
      <c r="ALW66" s="6"/>
      <c r="ALX66" s="6"/>
      <c r="ALY66" s="6"/>
      <c r="ALZ66" s="6"/>
      <c r="AMA66" s="6"/>
      <c r="AMB66" s="6"/>
      <c r="AMC66" s="6"/>
      <c r="AMD66" s="6"/>
      <c r="AME66" s="6"/>
    </row>
    <row r="67" spans="1:1019" x14ac:dyDescent="0.25">
      <c r="A67" s="11" t="s">
        <v>60</v>
      </c>
      <c r="B67" s="13" t="s">
        <v>19</v>
      </c>
      <c r="C67" s="9">
        <v>0.97799999999999998</v>
      </c>
      <c r="D67" s="9">
        <v>1.198</v>
      </c>
      <c r="E67" s="8" t="s">
        <v>154</v>
      </c>
      <c r="F67" s="9">
        <v>0.63800000000000001</v>
      </c>
      <c r="G67" s="21" t="s">
        <v>10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/>
      <c r="OP67" s="6"/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6"/>
      <c r="PF67" s="6"/>
      <c r="PG67" s="6"/>
      <c r="PH67" s="6"/>
      <c r="PI67" s="6"/>
      <c r="PJ67" s="6"/>
      <c r="PK67" s="6"/>
      <c r="PL67" s="6"/>
      <c r="PM67" s="6"/>
      <c r="PN67" s="6"/>
      <c r="PO67" s="6"/>
      <c r="PP67" s="6"/>
      <c r="PQ67" s="6"/>
      <c r="PR67" s="6"/>
      <c r="PS67" s="6"/>
      <c r="PT67" s="6"/>
      <c r="PU67" s="6"/>
      <c r="PV67" s="6"/>
      <c r="PW67" s="6"/>
      <c r="PX67" s="6"/>
      <c r="PY67" s="6"/>
      <c r="PZ67" s="6"/>
      <c r="QA67" s="6"/>
      <c r="QB67" s="6"/>
      <c r="QC67" s="6"/>
      <c r="QD67" s="6"/>
      <c r="QE67" s="6"/>
      <c r="QF67" s="6"/>
      <c r="QG67" s="6"/>
      <c r="QH67" s="6"/>
      <c r="QI67" s="6"/>
      <c r="QJ67" s="6"/>
      <c r="QK67" s="6"/>
      <c r="QL67" s="6"/>
      <c r="QM67" s="6"/>
      <c r="QN67" s="6"/>
      <c r="QO67" s="6"/>
      <c r="QP67" s="6"/>
      <c r="QQ67" s="6"/>
      <c r="QR67" s="6"/>
      <c r="QS67" s="6"/>
      <c r="QT67" s="6"/>
      <c r="QU67" s="6"/>
      <c r="QV67" s="6"/>
      <c r="QW67" s="6"/>
      <c r="QX67" s="6"/>
      <c r="QY67" s="6"/>
      <c r="QZ67" s="6"/>
      <c r="RA67" s="6"/>
      <c r="RB67" s="6"/>
      <c r="RC67" s="6"/>
      <c r="RD67" s="6"/>
      <c r="RE67" s="6"/>
      <c r="RF67" s="6"/>
      <c r="RG67" s="6"/>
      <c r="RH67" s="6"/>
      <c r="RI67" s="6"/>
      <c r="RJ67" s="6"/>
      <c r="RK67" s="6"/>
      <c r="RL67" s="6"/>
      <c r="RM67" s="6"/>
      <c r="RN67" s="6"/>
      <c r="RO67" s="6"/>
      <c r="RP67" s="6"/>
      <c r="RQ67" s="6"/>
      <c r="RR67" s="6"/>
      <c r="RS67" s="6"/>
      <c r="RT67" s="6"/>
      <c r="RU67" s="6"/>
      <c r="RV67" s="6"/>
      <c r="RW67" s="6"/>
      <c r="RX67" s="6"/>
      <c r="RY67" s="6"/>
      <c r="RZ67" s="6"/>
      <c r="SA67" s="6"/>
      <c r="SB67" s="6"/>
      <c r="SC67" s="6"/>
      <c r="SD67" s="6"/>
      <c r="SE67" s="6"/>
      <c r="SF67" s="6"/>
      <c r="SG67" s="6"/>
      <c r="SH67" s="6"/>
      <c r="SI67" s="6"/>
      <c r="SJ67" s="6"/>
      <c r="SK67" s="6"/>
      <c r="SL67" s="6"/>
      <c r="SM67" s="6"/>
      <c r="SN67" s="6"/>
      <c r="SO67" s="6"/>
      <c r="SP67" s="6"/>
      <c r="SQ67" s="6"/>
      <c r="SR67" s="6"/>
      <c r="SS67" s="6"/>
      <c r="ST67" s="6"/>
      <c r="SU67" s="6"/>
      <c r="SV67" s="6"/>
      <c r="SW67" s="6"/>
      <c r="SX67" s="6"/>
      <c r="SY67" s="6"/>
      <c r="SZ67" s="6"/>
      <c r="TA67" s="6"/>
      <c r="TB67" s="6"/>
      <c r="TC67" s="6"/>
      <c r="TD67" s="6"/>
      <c r="TE67" s="6"/>
      <c r="TF67" s="6"/>
      <c r="TG67" s="6"/>
      <c r="TH67" s="6"/>
      <c r="TI67" s="6"/>
      <c r="TJ67" s="6"/>
      <c r="TK67" s="6"/>
      <c r="TL67" s="6"/>
      <c r="TM67" s="6"/>
      <c r="TN67" s="6"/>
      <c r="TO67" s="6"/>
      <c r="TP67" s="6"/>
      <c r="TQ67" s="6"/>
      <c r="TR67" s="6"/>
      <c r="TS67" s="6"/>
      <c r="TT67" s="6"/>
      <c r="TU67" s="6"/>
      <c r="TV67" s="6"/>
      <c r="TW67" s="6"/>
      <c r="TX67" s="6"/>
      <c r="TY67" s="6"/>
      <c r="TZ67" s="6"/>
      <c r="UA67" s="6"/>
      <c r="UB67" s="6"/>
      <c r="UC67" s="6"/>
      <c r="UD67" s="6"/>
      <c r="UE67" s="6"/>
      <c r="UF67" s="6"/>
      <c r="UG67" s="6"/>
      <c r="UH67" s="6"/>
      <c r="UI67" s="6"/>
      <c r="UJ67" s="6"/>
      <c r="UK67" s="6"/>
      <c r="UL67" s="6"/>
      <c r="UM67" s="6"/>
      <c r="UN67" s="6"/>
      <c r="UO67" s="6"/>
      <c r="UP67" s="6"/>
      <c r="UQ67" s="6"/>
      <c r="UR67" s="6"/>
      <c r="US67" s="6"/>
      <c r="UT67" s="6"/>
      <c r="UU67" s="6"/>
      <c r="UV67" s="6"/>
      <c r="UW67" s="6"/>
      <c r="UX67" s="6"/>
      <c r="UY67" s="6"/>
      <c r="UZ67" s="6"/>
      <c r="VA67" s="6"/>
      <c r="VB67" s="6"/>
      <c r="VC67" s="6"/>
      <c r="VD67" s="6"/>
      <c r="VE67" s="6"/>
      <c r="VF67" s="6"/>
      <c r="VG67" s="6"/>
      <c r="VH67" s="6"/>
      <c r="VI67" s="6"/>
      <c r="VJ67" s="6"/>
      <c r="VK67" s="6"/>
      <c r="VL67" s="6"/>
      <c r="VM67" s="6"/>
      <c r="VN67" s="6"/>
      <c r="VO67" s="6"/>
      <c r="VP67" s="6"/>
      <c r="VQ67" s="6"/>
      <c r="VR67" s="6"/>
      <c r="VS67" s="6"/>
      <c r="VT67" s="6"/>
      <c r="VU67" s="6"/>
      <c r="VV67" s="6"/>
      <c r="VW67" s="6"/>
      <c r="VX67" s="6"/>
      <c r="VY67" s="6"/>
      <c r="VZ67" s="6"/>
      <c r="WA67" s="6"/>
      <c r="WB67" s="6"/>
      <c r="WC67" s="6"/>
      <c r="WD67" s="6"/>
      <c r="WE67" s="6"/>
      <c r="WF67" s="6"/>
      <c r="WG67" s="6"/>
      <c r="WH67" s="6"/>
      <c r="WI67" s="6"/>
      <c r="WJ67" s="6"/>
      <c r="WK67" s="6"/>
      <c r="WL67" s="6"/>
      <c r="WM67" s="6"/>
      <c r="WN67" s="6"/>
      <c r="WO67" s="6"/>
      <c r="WP67" s="6"/>
      <c r="WQ67" s="6"/>
      <c r="WR67" s="6"/>
      <c r="WS67" s="6"/>
      <c r="WT67" s="6"/>
      <c r="WU67" s="6"/>
      <c r="WV67" s="6"/>
      <c r="WW67" s="6"/>
      <c r="WX67" s="6"/>
      <c r="WY67" s="6"/>
      <c r="WZ67" s="6"/>
      <c r="XA67" s="6"/>
      <c r="XB67" s="6"/>
      <c r="XC67" s="6"/>
      <c r="XD67" s="6"/>
      <c r="XE67" s="6"/>
      <c r="XF67" s="6"/>
      <c r="XG67" s="6"/>
      <c r="XH67" s="6"/>
      <c r="XI67" s="6"/>
      <c r="XJ67" s="6"/>
      <c r="XK67" s="6"/>
      <c r="XL67" s="6"/>
      <c r="XM67" s="6"/>
      <c r="XN67" s="6"/>
      <c r="XO67" s="6"/>
      <c r="XP67" s="6"/>
      <c r="XQ67" s="6"/>
      <c r="XR67" s="6"/>
      <c r="XS67" s="6"/>
      <c r="XT67" s="6"/>
      <c r="XU67" s="6"/>
      <c r="XV67" s="6"/>
      <c r="XW67" s="6"/>
      <c r="XX67" s="6"/>
      <c r="XY67" s="6"/>
      <c r="XZ67" s="6"/>
      <c r="YA67" s="6"/>
      <c r="YB67" s="6"/>
      <c r="YC67" s="6"/>
      <c r="YD67" s="6"/>
      <c r="YE67" s="6"/>
      <c r="YF67" s="6"/>
      <c r="YG67" s="6"/>
      <c r="YH67" s="6"/>
      <c r="YI67" s="6"/>
      <c r="YJ67" s="6"/>
      <c r="YK67" s="6"/>
      <c r="YL67" s="6"/>
      <c r="YM67" s="6"/>
      <c r="YN67" s="6"/>
      <c r="YO67" s="6"/>
      <c r="YP67" s="6"/>
      <c r="YQ67" s="6"/>
      <c r="YR67" s="6"/>
      <c r="YS67" s="6"/>
      <c r="YT67" s="6"/>
      <c r="YU67" s="6"/>
      <c r="YV67" s="6"/>
      <c r="YW67" s="6"/>
      <c r="YX67" s="6"/>
      <c r="YY67" s="6"/>
      <c r="YZ67" s="6"/>
      <c r="ZA67" s="6"/>
      <c r="ZB67" s="6"/>
      <c r="ZC67" s="6"/>
      <c r="ZD67" s="6"/>
      <c r="ZE67" s="6"/>
      <c r="ZF67" s="6"/>
      <c r="ZG67" s="6"/>
      <c r="ZH67" s="6"/>
      <c r="ZI67" s="6"/>
      <c r="ZJ67" s="6"/>
      <c r="ZK67" s="6"/>
      <c r="ZL67" s="6"/>
      <c r="ZM67" s="6"/>
      <c r="ZN67" s="6"/>
      <c r="ZO67" s="6"/>
      <c r="ZP67" s="6"/>
      <c r="ZQ67" s="6"/>
      <c r="ZR67" s="6"/>
      <c r="ZS67" s="6"/>
      <c r="ZT67" s="6"/>
      <c r="ZU67" s="6"/>
      <c r="ZV67" s="6"/>
      <c r="ZW67" s="6"/>
      <c r="ZX67" s="6"/>
      <c r="ZY67" s="6"/>
      <c r="ZZ67" s="6"/>
      <c r="AAA67" s="6"/>
      <c r="AAB67" s="6"/>
      <c r="AAC67" s="6"/>
      <c r="AAD67" s="6"/>
      <c r="AAE67" s="6"/>
      <c r="AAF67" s="6"/>
      <c r="AAG67" s="6"/>
      <c r="AAH67" s="6"/>
      <c r="AAI67" s="6"/>
      <c r="AAJ67" s="6"/>
      <c r="AAK67" s="6"/>
      <c r="AAL67" s="6"/>
      <c r="AAM67" s="6"/>
      <c r="AAN67" s="6"/>
      <c r="AAO67" s="6"/>
      <c r="AAP67" s="6"/>
      <c r="AAQ67" s="6"/>
      <c r="AAR67" s="6"/>
      <c r="AAS67" s="6"/>
      <c r="AAT67" s="6"/>
      <c r="AAU67" s="6"/>
      <c r="AAV67" s="6"/>
      <c r="AAW67" s="6"/>
      <c r="AAX67" s="6"/>
      <c r="AAY67" s="6"/>
      <c r="AAZ67" s="6"/>
      <c r="ABA67" s="6"/>
      <c r="ABB67" s="6"/>
      <c r="ABC67" s="6"/>
      <c r="ABD67" s="6"/>
      <c r="ABE67" s="6"/>
      <c r="ABF67" s="6"/>
      <c r="ABG67" s="6"/>
      <c r="ABH67" s="6"/>
      <c r="ABI67" s="6"/>
      <c r="ABJ67" s="6"/>
      <c r="ABK67" s="6"/>
      <c r="ABL67" s="6"/>
      <c r="ABM67" s="6"/>
      <c r="ABN67" s="6"/>
      <c r="ABO67" s="6"/>
      <c r="ABP67" s="6"/>
      <c r="ABQ67" s="6"/>
      <c r="ABR67" s="6"/>
      <c r="ABS67" s="6"/>
      <c r="ABT67" s="6"/>
      <c r="ABU67" s="6"/>
      <c r="ABV67" s="6"/>
      <c r="ABW67" s="6"/>
      <c r="ABX67" s="6"/>
      <c r="ABY67" s="6"/>
      <c r="ABZ67" s="6"/>
      <c r="ACA67" s="6"/>
      <c r="ACB67" s="6"/>
      <c r="ACC67" s="6"/>
      <c r="ACD67" s="6"/>
      <c r="ACE67" s="6"/>
      <c r="ACF67" s="6"/>
      <c r="ACG67" s="6"/>
      <c r="ACH67" s="6"/>
      <c r="ACI67" s="6"/>
      <c r="ACJ67" s="6"/>
      <c r="ACK67" s="6"/>
      <c r="ACL67" s="6"/>
      <c r="ACM67" s="6"/>
      <c r="ACN67" s="6"/>
      <c r="ACO67" s="6"/>
      <c r="ACP67" s="6"/>
      <c r="ACQ67" s="6"/>
      <c r="ACR67" s="6"/>
      <c r="ACS67" s="6"/>
      <c r="ACT67" s="6"/>
      <c r="ACU67" s="6"/>
      <c r="ACV67" s="6"/>
      <c r="ACW67" s="6"/>
      <c r="ACX67" s="6"/>
      <c r="ACY67" s="6"/>
      <c r="ACZ67" s="6"/>
      <c r="ADA67" s="6"/>
      <c r="ADB67" s="6"/>
      <c r="ADC67" s="6"/>
      <c r="ADD67" s="6"/>
      <c r="ADE67" s="6"/>
      <c r="ADF67" s="6"/>
      <c r="ADG67" s="6"/>
      <c r="ADH67" s="6"/>
      <c r="ADI67" s="6"/>
      <c r="ADJ67" s="6"/>
      <c r="ADK67" s="6"/>
      <c r="ADL67" s="6"/>
      <c r="ADM67" s="6"/>
      <c r="ADN67" s="6"/>
      <c r="ADO67" s="6"/>
      <c r="ADP67" s="6"/>
      <c r="ADQ67" s="6"/>
      <c r="ADR67" s="6"/>
      <c r="ADS67" s="6"/>
      <c r="ADT67" s="6"/>
      <c r="ADU67" s="6"/>
      <c r="ADV67" s="6"/>
      <c r="ADW67" s="6"/>
      <c r="ADX67" s="6"/>
      <c r="ADY67" s="6"/>
      <c r="ADZ67" s="6"/>
      <c r="AEA67" s="6"/>
      <c r="AEB67" s="6"/>
      <c r="AEC67" s="6"/>
      <c r="AED67" s="6"/>
      <c r="AEE67" s="6"/>
      <c r="AEF67" s="6"/>
      <c r="AEG67" s="6"/>
      <c r="AEH67" s="6"/>
      <c r="AEI67" s="6"/>
      <c r="AEJ67" s="6"/>
      <c r="AEK67" s="6"/>
      <c r="AEL67" s="6"/>
      <c r="AEM67" s="6"/>
      <c r="AEN67" s="6"/>
      <c r="AEO67" s="6"/>
      <c r="AEP67" s="6"/>
      <c r="AEQ67" s="6"/>
      <c r="AER67" s="6"/>
      <c r="AES67" s="6"/>
      <c r="AET67" s="6"/>
      <c r="AEU67" s="6"/>
      <c r="AEV67" s="6"/>
      <c r="AEW67" s="6"/>
      <c r="AEX67" s="6"/>
      <c r="AEY67" s="6"/>
      <c r="AEZ67" s="6"/>
      <c r="AFA67" s="6"/>
      <c r="AFB67" s="6"/>
      <c r="AFC67" s="6"/>
      <c r="AFD67" s="6"/>
      <c r="AFE67" s="6"/>
      <c r="AFF67" s="6"/>
      <c r="AFG67" s="6"/>
      <c r="AFH67" s="6"/>
      <c r="AFI67" s="6"/>
      <c r="AFJ67" s="6"/>
      <c r="AFK67" s="6"/>
      <c r="AFL67" s="6"/>
      <c r="AFM67" s="6"/>
      <c r="AFN67" s="6"/>
      <c r="AFO67" s="6"/>
      <c r="AFP67" s="6"/>
      <c r="AFQ67" s="6"/>
      <c r="AFR67" s="6"/>
      <c r="AFS67" s="6"/>
      <c r="AFT67" s="6"/>
      <c r="AFU67" s="6"/>
      <c r="AFV67" s="6"/>
      <c r="AFW67" s="6"/>
      <c r="AFX67" s="6"/>
      <c r="AFY67" s="6"/>
      <c r="AFZ67" s="6"/>
      <c r="AGA67" s="6"/>
      <c r="AGB67" s="6"/>
      <c r="AGC67" s="6"/>
      <c r="AGD67" s="6"/>
      <c r="AGE67" s="6"/>
      <c r="AGF67" s="6"/>
      <c r="AGG67" s="6"/>
      <c r="AGH67" s="6"/>
      <c r="AGI67" s="6"/>
      <c r="AGJ67" s="6"/>
      <c r="AGK67" s="6"/>
      <c r="AGL67" s="6"/>
      <c r="AGM67" s="6"/>
      <c r="AGN67" s="6"/>
      <c r="AGO67" s="6"/>
      <c r="AGP67" s="6"/>
      <c r="AGQ67" s="6"/>
      <c r="AGR67" s="6"/>
      <c r="AGS67" s="6"/>
      <c r="AGT67" s="6"/>
      <c r="AGU67" s="6"/>
      <c r="AGV67" s="6"/>
      <c r="AGW67" s="6"/>
      <c r="AGX67" s="6"/>
      <c r="AGY67" s="6"/>
      <c r="AGZ67" s="6"/>
      <c r="AHA67" s="6"/>
      <c r="AHB67" s="6"/>
      <c r="AHC67" s="6"/>
      <c r="AHD67" s="6"/>
      <c r="AHE67" s="6"/>
      <c r="AHF67" s="6"/>
      <c r="AHG67" s="6"/>
      <c r="AHH67" s="6"/>
      <c r="AHI67" s="6"/>
      <c r="AHJ67" s="6"/>
      <c r="AHK67" s="6"/>
      <c r="AHL67" s="6"/>
      <c r="AHM67" s="6"/>
      <c r="AHN67" s="6"/>
      <c r="AHO67" s="6"/>
      <c r="AHP67" s="6"/>
      <c r="AHQ67" s="6"/>
      <c r="AHR67" s="6"/>
      <c r="AHS67" s="6"/>
      <c r="AHT67" s="6"/>
      <c r="AHU67" s="6"/>
      <c r="AHV67" s="6"/>
      <c r="AHW67" s="6"/>
      <c r="AHX67" s="6"/>
      <c r="AHY67" s="6"/>
      <c r="AHZ67" s="6"/>
      <c r="AIA67" s="6"/>
      <c r="AIB67" s="6"/>
      <c r="AIC67" s="6"/>
      <c r="AID67" s="6"/>
      <c r="AIE67" s="6"/>
      <c r="AIF67" s="6"/>
      <c r="AIG67" s="6"/>
      <c r="AIH67" s="6"/>
      <c r="AII67" s="6"/>
      <c r="AIJ67" s="6"/>
      <c r="AIK67" s="6"/>
      <c r="AIL67" s="6"/>
      <c r="AIM67" s="6"/>
      <c r="AIN67" s="6"/>
      <c r="AIO67" s="6"/>
      <c r="AIP67" s="6"/>
      <c r="AIQ67" s="6"/>
      <c r="AIR67" s="6"/>
      <c r="AIS67" s="6"/>
      <c r="AIT67" s="6"/>
      <c r="AIU67" s="6"/>
      <c r="AIV67" s="6"/>
      <c r="AIW67" s="6"/>
      <c r="AIX67" s="6"/>
      <c r="AIY67" s="6"/>
      <c r="AIZ67" s="6"/>
      <c r="AJA67" s="6"/>
      <c r="AJB67" s="6"/>
      <c r="AJC67" s="6"/>
      <c r="AJD67" s="6"/>
      <c r="AJE67" s="6"/>
      <c r="AJF67" s="6"/>
      <c r="AJG67" s="6"/>
      <c r="AJH67" s="6"/>
      <c r="AJI67" s="6"/>
      <c r="AJJ67" s="6"/>
      <c r="AJK67" s="6"/>
      <c r="AJL67" s="6"/>
      <c r="AJM67" s="6"/>
      <c r="AJN67" s="6"/>
      <c r="AJO67" s="6"/>
      <c r="AJP67" s="6"/>
      <c r="AJQ67" s="6"/>
      <c r="AJR67" s="6"/>
      <c r="AJS67" s="6"/>
      <c r="AJT67" s="6"/>
      <c r="AJU67" s="6"/>
      <c r="AJV67" s="6"/>
      <c r="AJW67" s="6"/>
      <c r="AJX67" s="6"/>
      <c r="AJY67" s="6"/>
      <c r="AJZ67" s="6"/>
      <c r="AKA67" s="6"/>
      <c r="AKB67" s="6"/>
      <c r="AKC67" s="6"/>
      <c r="AKD67" s="6"/>
      <c r="AKE67" s="6"/>
      <c r="AKF67" s="6"/>
      <c r="AKG67" s="6"/>
      <c r="AKH67" s="6"/>
      <c r="AKI67" s="6"/>
      <c r="AKJ67" s="6"/>
      <c r="AKK67" s="6"/>
      <c r="AKL67" s="6"/>
      <c r="AKM67" s="6"/>
      <c r="AKN67" s="6"/>
      <c r="AKO67" s="6"/>
      <c r="AKP67" s="6"/>
      <c r="AKQ67" s="6"/>
      <c r="AKR67" s="6"/>
      <c r="AKS67" s="6"/>
      <c r="AKT67" s="6"/>
      <c r="AKU67" s="6"/>
      <c r="AKV67" s="6"/>
      <c r="AKW67" s="6"/>
      <c r="AKX67" s="6"/>
      <c r="AKY67" s="6"/>
      <c r="AKZ67" s="6"/>
      <c r="ALA67" s="6"/>
      <c r="ALB67" s="6"/>
      <c r="ALC67" s="6"/>
      <c r="ALD67" s="6"/>
      <c r="ALE67" s="6"/>
      <c r="ALF67" s="6"/>
      <c r="ALG67" s="6"/>
      <c r="ALH67" s="6"/>
      <c r="ALI67" s="6"/>
      <c r="ALJ67" s="6"/>
      <c r="ALK67" s="6"/>
      <c r="ALL67" s="6"/>
      <c r="ALM67" s="6"/>
      <c r="ALN67" s="6"/>
      <c r="ALO67" s="6"/>
      <c r="ALP67" s="6"/>
      <c r="ALQ67" s="6"/>
      <c r="ALR67" s="6"/>
      <c r="ALS67" s="6"/>
      <c r="ALT67" s="6"/>
      <c r="ALU67" s="6"/>
      <c r="ALV67" s="6"/>
      <c r="ALW67" s="6"/>
      <c r="ALX67" s="6"/>
      <c r="ALY67" s="6"/>
      <c r="ALZ67" s="6"/>
      <c r="AMA67" s="6"/>
      <c r="AMB67" s="6"/>
      <c r="AMC67" s="6"/>
      <c r="AMD67" s="6"/>
      <c r="AME67" s="6"/>
    </row>
    <row r="68" spans="1:1019" x14ac:dyDescent="0.25">
      <c r="A68" s="11" t="s">
        <v>60</v>
      </c>
      <c r="B68" s="13" t="s">
        <v>19</v>
      </c>
      <c r="C68" s="9">
        <v>0.97299999999999998</v>
      </c>
      <c r="D68" s="9" t="s">
        <v>155</v>
      </c>
      <c r="E68" s="8" t="s">
        <v>156</v>
      </c>
      <c r="F68" s="9">
        <v>0.63400000000000001</v>
      </c>
      <c r="G68" s="21" t="s">
        <v>10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/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/>
      <c r="OP68" s="6"/>
      <c r="OQ68" s="6"/>
      <c r="OR68" s="6"/>
      <c r="OS68" s="6"/>
      <c r="OT68" s="6"/>
      <c r="OU68" s="6"/>
      <c r="OV68" s="6"/>
      <c r="OW68" s="6"/>
      <c r="OX68" s="6"/>
      <c r="OY68" s="6"/>
      <c r="OZ68" s="6"/>
      <c r="PA68" s="6"/>
      <c r="PB68" s="6"/>
      <c r="PC68" s="6"/>
      <c r="PD68" s="6"/>
      <c r="PE68" s="6"/>
      <c r="PF68" s="6"/>
      <c r="PG68" s="6"/>
      <c r="PH68" s="6"/>
      <c r="PI68" s="6"/>
      <c r="PJ68" s="6"/>
      <c r="PK68" s="6"/>
      <c r="PL68" s="6"/>
      <c r="PM68" s="6"/>
      <c r="PN68" s="6"/>
      <c r="PO68" s="6"/>
      <c r="PP68" s="6"/>
      <c r="PQ68" s="6"/>
      <c r="PR68" s="6"/>
      <c r="PS68" s="6"/>
      <c r="PT68" s="6"/>
      <c r="PU68" s="6"/>
      <c r="PV68" s="6"/>
      <c r="PW68" s="6"/>
      <c r="PX68" s="6"/>
      <c r="PY68" s="6"/>
      <c r="PZ68" s="6"/>
      <c r="QA68" s="6"/>
      <c r="QB68" s="6"/>
      <c r="QC68" s="6"/>
      <c r="QD68" s="6"/>
      <c r="QE68" s="6"/>
      <c r="QF68" s="6"/>
      <c r="QG68" s="6"/>
      <c r="QH68" s="6"/>
      <c r="QI68" s="6"/>
      <c r="QJ68" s="6"/>
      <c r="QK68" s="6"/>
      <c r="QL68" s="6"/>
      <c r="QM68" s="6"/>
      <c r="QN68" s="6"/>
      <c r="QO68" s="6"/>
      <c r="QP68" s="6"/>
      <c r="QQ68" s="6"/>
      <c r="QR68" s="6"/>
      <c r="QS68" s="6"/>
      <c r="QT68" s="6"/>
      <c r="QU68" s="6"/>
      <c r="QV68" s="6"/>
      <c r="QW68" s="6"/>
      <c r="QX68" s="6"/>
      <c r="QY68" s="6"/>
      <c r="QZ68" s="6"/>
      <c r="RA68" s="6"/>
      <c r="RB68" s="6"/>
      <c r="RC68" s="6"/>
      <c r="RD68" s="6"/>
      <c r="RE68" s="6"/>
      <c r="RF68" s="6"/>
      <c r="RG68" s="6"/>
      <c r="RH68" s="6"/>
      <c r="RI68" s="6"/>
      <c r="RJ68" s="6"/>
      <c r="RK68" s="6"/>
      <c r="RL68" s="6"/>
      <c r="RM68" s="6"/>
      <c r="RN68" s="6"/>
      <c r="RO68" s="6"/>
      <c r="RP68" s="6"/>
      <c r="RQ68" s="6"/>
      <c r="RR68" s="6"/>
      <c r="RS68" s="6"/>
      <c r="RT68" s="6"/>
      <c r="RU68" s="6"/>
      <c r="RV68" s="6"/>
      <c r="RW68" s="6"/>
      <c r="RX68" s="6"/>
      <c r="RY68" s="6"/>
      <c r="RZ68" s="6"/>
      <c r="SA68" s="6"/>
      <c r="SB68" s="6"/>
      <c r="SC68" s="6"/>
      <c r="SD68" s="6"/>
      <c r="SE68" s="6"/>
      <c r="SF68" s="6"/>
      <c r="SG68" s="6"/>
      <c r="SH68" s="6"/>
      <c r="SI68" s="6"/>
      <c r="SJ68" s="6"/>
      <c r="SK68" s="6"/>
      <c r="SL68" s="6"/>
      <c r="SM68" s="6"/>
      <c r="SN68" s="6"/>
      <c r="SO68" s="6"/>
      <c r="SP68" s="6"/>
      <c r="SQ68" s="6"/>
      <c r="SR68" s="6"/>
      <c r="SS68" s="6"/>
      <c r="ST68" s="6"/>
      <c r="SU68" s="6"/>
      <c r="SV68" s="6"/>
      <c r="SW68" s="6"/>
      <c r="SX68" s="6"/>
      <c r="SY68" s="6"/>
      <c r="SZ68" s="6"/>
      <c r="TA68" s="6"/>
      <c r="TB68" s="6"/>
      <c r="TC68" s="6"/>
      <c r="TD68" s="6"/>
      <c r="TE68" s="6"/>
      <c r="TF68" s="6"/>
      <c r="TG68" s="6"/>
      <c r="TH68" s="6"/>
      <c r="TI68" s="6"/>
      <c r="TJ68" s="6"/>
      <c r="TK68" s="6"/>
      <c r="TL68" s="6"/>
      <c r="TM68" s="6"/>
      <c r="TN68" s="6"/>
      <c r="TO68" s="6"/>
      <c r="TP68" s="6"/>
      <c r="TQ68" s="6"/>
      <c r="TR68" s="6"/>
      <c r="TS68" s="6"/>
      <c r="TT68" s="6"/>
      <c r="TU68" s="6"/>
      <c r="TV68" s="6"/>
      <c r="TW68" s="6"/>
      <c r="TX68" s="6"/>
      <c r="TY68" s="6"/>
      <c r="TZ68" s="6"/>
      <c r="UA68" s="6"/>
      <c r="UB68" s="6"/>
      <c r="UC68" s="6"/>
      <c r="UD68" s="6"/>
      <c r="UE68" s="6"/>
      <c r="UF68" s="6"/>
      <c r="UG68" s="6"/>
      <c r="UH68" s="6"/>
      <c r="UI68" s="6"/>
      <c r="UJ68" s="6"/>
      <c r="UK68" s="6"/>
      <c r="UL68" s="6"/>
      <c r="UM68" s="6"/>
      <c r="UN68" s="6"/>
      <c r="UO68" s="6"/>
      <c r="UP68" s="6"/>
      <c r="UQ68" s="6"/>
      <c r="UR68" s="6"/>
      <c r="US68" s="6"/>
      <c r="UT68" s="6"/>
      <c r="UU68" s="6"/>
      <c r="UV68" s="6"/>
      <c r="UW68" s="6"/>
      <c r="UX68" s="6"/>
      <c r="UY68" s="6"/>
      <c r="UZ68" s="6"/>
      <c r="VA68" s="6"/>
      <c r="VB68" s="6"/>
      <c r="VC68" s="6"/>
      <c r="VD68" s="6"/>
      <c r="VE68" s="6"/>
      <c r="VF68" s="6"/>
      <c r="VG68" s="6"/>
      <c r="VH68" s="6"/>
      <c r="VI68" s="6"/>
      <c r="VJ68" s="6"/>
      <c r="VK68" s="6"/>
      <c r="VL68" s="6"/>
      <c r="VM68" s="6"/>
      <c r="VN68" s="6"/>
      <c r="VO68" s="6"/>
      <c r="VP68" s="6"/>
      <c r="VQ68" s="6"/>
      <c r="VR68" s="6"/>
      <c r="VS68" s="6"/>
      <c r="VT68" s="6"/>
      <c r="VU68" s="6"/>
      <c r="VV68" s="6"/>
      <c r="VW68" s="6"/>
      <c r="VX68" s="6"/>
      <c r="VY68" s="6"/>
      <c r="VZ68" s="6"/>
      <c r="WA68" s="6"/>
      <c r="WB68" s="6"/>
      <c r="WC68" s="6"/>
      <c r="WD68" s="6"/>
      <c r="WE68" s="6"/>
      <c r="WF68" s="6"/>
      <c r="WG68" s="6"/>
      <c r="WH68" s="6"/>
      <c r="WI68" s="6"/>
      <c r="WJ68" s="6"/>
      <c r="WK68" s="6"/>
      <c r="WL68" s="6"/>
      <c r="WM68" s="6"/>
      <c r="WN68" s="6"/>
      <c r="WO68" s="6"/>
      <c r="WP68" s="6"/>
      <c r="WQ68" s="6"/>
      <c r="WR68" s="6"/>
      <c r="WS68" s="6"/>
      <c r="WT68" s="6"/>
      <c r="WU68" s="6"/>
      <c r="WV68" s="6"/>
      <c r="WW68" s="6"/>
      <c r="WX68" s="6"/>
      <c r="WY68" s="6"/>
      <c r="WZ68" s="6"/>
      <c r="XA68" s="6"/>
      <c r="XB68" s="6"/>
      <c r="XC68" s="6"/>
      <c r="XD68" s="6"/>
      <c r="XE68" s="6"/>
      <c r="XF68" s="6"/>
      <c r="XG68" s="6"/>
      <c r="XH68" s="6"/>
      <c r="XI68" s="6"/>
      <c r="XJ68" s="6"/>
      <c r="XK68" s="6"/>
      <c r="XL68" s="6"/>
      <c r="XM68" s="6"/>
      <c r="XN68" s="6"/>
      <c r="XO68" s="6"/>
      <c r="XP68" s="6"/>
      <c r="XQ68" s="6"/>
      <c r="XR68" s="6"/>
      <c r="XS68" s="6"/>
      <c r="XT68" s="6"/>
      <c r="XU68" s="6"/>
      <c r="XV68" s="6"/>
      <c r="XW68" s="6"/>
      <c r="XX68" s="6"/>
      <c r="XY68" s="6"/>
      <c r="XZ68" s="6"/>
      <c r="YA68" s="6"/>
      <c r="YB68" s="6"/>
      <c r="YC68" s="6"/>
      <c r="YD68" s="6"/>
      <c r="YE68" s="6"/>
      <c r="YF68" s="6"/>
      <c r="YG68" s="6"/>
      <c r="YH68" s="6"/>
      <c r="YI68" s="6"/>
      <c r="YJ68" s="6"/>
      <c r="YK68" s="6"/>
      <c r="YL68" s="6"/>
      <c r="YM68" s="6"/>
      <c r="YN68" s="6"/>
      <c r="YO68" s="6"/>
      <c r="YP68" s="6"/>
      <c r="YQ68" s="6"/>
      <c r="YR68" s="6"/>
      <c r="YS68" s="6"/>
      <c r="YT68" s="6"/>
      <c r="YU68" s="6"/>
      <c r="YV68" s="6"/>
      <c r="YW68" s="6"/>
      <c r="YX68" s="6"/>
      <c r="YY68" s="6"/>
      <c r="YZ68" s="6"/>
      <c r="ZA68" s="6"/>
      <c r="ZB68" s="6"/>
      <c r="ZC68" s="6"/>
      <c r="ZD68" s="6"/>
      <c r="ZE68" s="6"/>
      <c r="ZF68" s="6"/>
      <c r="ZG68" s="6"/>
      <c r="ZH68" s="6"/>
      <c r="ZI68" s="6"/>
      <c r="ZJ68" s="6"/>
      <c r="ZK68" s="6"/>
      <c r="ZL68" s="6"/>
      <c r="ZM68" s="6"/>
      <c r="ZN68" s="6"/>
      <c r="ZO68" s="6"/>
      <c r="ZP68" s="6"/>
      <c r="ZQ68" s="6"/>
      <c r="ZR68" s="6"/>
      <c r="ZS68" s="6"/>
      <c r="ZT68" s="6"/>
      <c r="ZU68" s="6"/>
      <c r="ZV68" s="6"/>
      <c r="ZW68" s="6"/>
      <c r="ZX68" s="6"/>
      <c r="ZY68" s="6"/>
      <c r="ZZ68" s="6"/>
      <c r="AAA68" s="6"/>
      <c r="AAB68" s="6"/>
      <c r="AAC68" s="6"/>
      <c r="AAD68" s="6"/>
      <c r="AAE68" s="6"/>
      <c r="AAF68" s="6"/>
      <c r="AAG68" s="6"/>
      <c r="AAH68" s="6"/>
      <c r="AAI68" s="6"/>
      <c r="AAJ68" s="6"/>
      <c r="AAK68" s="6"/>
      <c r="AAL68" s="6"/>
      <c r="AAM68" s="6"/>
      <c r="AAN68" s="6"/>
      <c r="AAO68" s="6"/>
      <c r="AAP68" s="6"/>
      <c r="AAQ68" s="6"/>
      <c r="AAR68" s="6"/>
      <c r="AAS68" s="6"/>
      <c r="AAT68" s="6"/>
      <c r="AAU68" s="6"/>
      <c r="AAV68" s="6"/>
      <c r="AAW68" s="6"/>
      <c r="AAX68" s="6"/>
      <c r="AAY68" s="6"/>
      <c r="AAZ68" s="6"/>
      <c r="ABA68" s="6"/>
      <c r="ABB68" s="6"/>
      <c r="ABC68" s="6"/>
      <c r="ABD68" s="6"/>
      <c r="ABE68" s="6"/>
      <c r="ABF68" s="6"/>
      <c r="ABG68" s="6"/>
      <c r="ABH68" s="6"/>
      <c r="ABI68" s="6"/>
      <c r="ABJ68" s="6"/>
      <c r="ABK68" s="6"/>
      <c r="ABL68" s="6"/>
      <c r="ABM68" s="6"/>
      <c r="ABN68" s="6"/>
      <c r="ABO68" s="6"/>
      <c r="ABP68" s="6"/>
      <c r="ABQ68" s="6"/>
      <c r="ABR68" s="6"/>
      <c r="ABS68" s="6"/>
      <c r="ABT68" s="6"/>
      <c r="ABU68" s="6"/>
      <c r="ABV68" s="6"/>
      <c r="ABW68" s="6"/>
      <c r="ABX68" s="6"/>
      <c r="ABY68" s="6"/>
      <c r="ABZ68" s="6"/>
      <c r="ACA68" s="6"/>
      <c r="ACB68" s="6"/>
      <c r="ACC68" s="6"/>
      <c r="ACD68" s="6"/>
      <c r="ACE68" s="6"/>
      <c r="ACF68" s="6"/>
      <c r="ACG68" s="6"/>
      <c r="ACH68" s="6"/>
      <c r="ACI68" s="6"/>
      <c r="ACJ68" s="6"/>
      <c r="ACK68" s="6"/>
      <c r="ACL68" s="6"/>
      <c r="ACM68" s="6"/>
      <c r="ACN68" s="6"/>
      <c r="ACO68" s="6"/>
      <c r="ACP68" s="6"/>
      <c r="ACQ68" s="6"/>
      <c r="ACR68" s="6"/>
      <c r="ACS68" s="6"/>
      <c r="ACT68" s="6"/>
      <c r="ACU68" s="6"/>
      <c r="ACV68" s="6"/>
      <c r="ACW68" s="6"/>
      <c r="ACX68" s="6"/>
      <c r="ACY68" s="6"/>
      <c r="ACZ68" s="6"/>
      <c r="ADA68" s="6"/>
      <c r="ADB68" s="6"/>
      <c r="ADC68" s="6"/>
      <c r="ADD68" s="6"/>
      <c r="ADE68" s="6"/>
      <c r="ADF68" s="6"/>
      <c r="ADG68" s="6"/>
      <c r="ADH68" s="6"/>
      <c r="ADI68" s="6"/>
      <c r="ADJ68" s="6"/>
      <c r="ADK68" s="6"/>
      <c r="ADL68" s="6"/>
      <c r="ADM68" s="6"/>
      <c r="ADN68" s="6"/>
      <c r="ADO68" s="6"/>
      <c r="ADP68" s="6"/>
      <c r="ADQ68" s="6"/>
      <c r="ADR68" s="6"/>
      <c r="ADS68" s="6"/>
      <c r="ADT68" s="6"/>
      <c r="ADU68" s="6"/>
      <c r="ADV68" s="6"/>
      <c r="ADW68" s="6"/>
      <c r="ADX68" s="6"/>
      <c r="ADY68" s="6"/>
      <c r="ADZ68" s="6"/>
      <c r="AEA68" s="6"/>
      <c r="AEB68" s="6"/>
      <c r="AEC68" s="6"/>
      <c r="AED68" s="6"/>
      <c r="AEE68" s="6"/>
      <c r="AEF68" s="6"/>
      <c r="AEG68" s="6"/>
      <c r="AEH68" s="6"/>
      <c r="AEI68" s="6"/>
      <c r="AEJ68" s="6"/>
      <c r="AEK68" s="6"/>
      <c r="AEL68" s="6"/>
      <c r="AEM68" s="6"/>
      <c r="AEN68" s="6"/>
      <c r="AEO68" s="6"/>
      <c r="AEP68" s="6"/>
      <c r="AEQ68" s="6"/>
      <c r="AER68" s="6"/>
      <c r="AES68" s="6"/>
      <c r="AET68" s="6"/>
      <c r="AEU68" s="6"/>
      <c r="AEV68" s="6"/>
      <c r="AEW68" s="6"/>
      <c r="AEX68" s="6"/>
      <c r="AEY68" s="6"/>
      <c r="AEZ68" s="6"/>
      <c r="AFA68" s="6"/>
      <c r="AFB68" s="6"/>
      <c r="AFC68" s="6"/>
      <c r="AFD68" s="6"/>
      <c r="AFE68" s="6"/>
      <c r="AFF68" s="6"/>
      <c r="AFG68" s="6"/>
      <c r="AFH68" s="6"/>
      <c r="AFI68" s="6"/>
      <c r="AFJ68" s="6"/>
      <c r="AFK68" s="6"/>
      <c r="AFL68" s="6"/>
      <c r="AFM68" s="6"/>
      <c r="AFN68" s="6"/>
      <c r="AFO68" s="6"/>
      <c r="AFP68" s="6"/>
      <c r="AFQ68" s="6"/>
      <c r="AFR68" s="6"/>
      <c r="AFS68" s="6"/>
      <c r="AFT68" s="6"/>
      <c r="AFU68" s="6"/>
      <c r="AFV68" s="6"/>
      <c r="AFW68" s="6"/>
      <c r="AFX68" s="6"/>
      <c r="AFY68" s="6"/>
      <c r="AFZ68" s="6"/>
      <c r="AGA68" s="6"/>
      <c r="AGB68" s="6"/>
      <c r="AGC68" s="6"/>
      <c r="AGD68" s="6"/>
      <c r="AGE68" s="6"/>
      <c r="AGF68" s="6"/>
      <c r="AGG68" s="6"/>
      <c r="AGH68" s="6"/>
      <c r="AGI68" s="6"/>
      <c r="AGJ68" s="6"/>
      <c r="AGK68" s="6"/>
      <c r="AGL68" s="6"/>
      <c r="AGM68" s="6"/>
      <c r="AGN68" s="6"/>
      <c r="AGO68" s="6"/>
      <c r="AGP68" s="6"/>
      <c r="AGQ68" s="6"/>
      <c r="AGR68" s="6"/>
      <c r="AGS68" s="6"/>
      <c r="AGT68" s="6"/>
      <c r="AGU68" s="6"/>
      <c r="AGV68" s="6"/>
      <c r="AGW68" s="6"/>
      <c r="AGX68" s="6"/>
      <c r="AGY68" s="6"/>
      <c r="AGZ68" s="6"/>
      <c r="AHA68" s="6"/>
      <c r="AHB68" s="6"/>
      <c r="AHC68" s="6"/>
      <c r="AHD68" s="6"/>
      <c r="AHE68" s="6"/>
      <c r="AHF68" s="6"/>
      <c r="AHG68" s="6"/>
      <c r="AHH68" s="6"/>
      <c r="AHI68" s="6"/>
      <c r="AHJ68" s="6"/>
      <c r="AHK68" s="6"/>
      <c r="AHL68" s="6"/>
      <c r="AHM68" s="6"/>
      <c r="AHN68" s="6"/>
      <c r="AHO68" s="6"/>
      <c r="AHP68" s="6"/>
      <c r="AHQ68" s="6"/>
      <c r="AHR68" s="6"/>
      <c r="AHS68" s="6"/>
      <c r="AHT68" s="6"/>
      <c r="AHU68" s="6"/>
      <c r="AHV68" s="6"/>
      <c r="AHW68" s="6"/>
      <c r="AHX68" s="6"/>
      <c r="AHY68" s="6"/>
      <c r="AHZ68" s="6"/>
      <c r="AIA68" s="6"/>
      <c r="AIB68" s="6"/>
      <c r="AIC68" s="6"/>
      <c r="AID68" s="6"/>
      <c r="AIE68" s="6"/>
      <c r="AIF68" s="6"/>
      <c r="AIG68" s="6"/>
      <c r="AIH68" s="6"/>
      <c r="AII68" s="6"/>
      <c r="AIJ68" s="6"/>
      <c r="AIK68" s="6"/>
      <c r="AIL68" s="6"/>
      <c r="AIM68" s="6"/>
      <c r="AIN68" s="6"/>
      <c r="AIO68" s="6"/>
      <c r="AIP68" s="6"/>
      <c r="AIQ68" s="6"/>
      <c r="AIR68" s="6"/>
      <c r="AIS68" s="6"/>
      <c r="AIT68" s="6"/>
      <c r="AIU68" s="6"/>
      <c r="AIV68" s="6"/>
      <c r="AIW68" s="6"/>
      <c r="AIX68" s="6"/>
      <c r="AIY68" s="6"/>
      <c r="AIZ68" s="6"/>
      <c r="AJA68" s="6"/>
      <c r="AJB68" s="6"/>
      <c r="AJC68" s="6"/>
      <c r="AJD68" s="6"/>
      <c r="AJE68" s="6"/>
      <c r="AJF68" s="6"/>
      <c r="AJG68" s="6"/>
      <c r="AJH68" s="6"/>
      <c r="AJI68" s="6"/>
      <c r="AJJ68" s="6"/>
      <c r="AJK68" s="6"/>
      <c r="AJL68" s="6"/>
      <c r="AJM68" s="6"/>
      <c r="AJN68" s="6"/>
      <c r="AJO68" s="6"/>
      <c r="AJP68" s="6"/>
      <c r="AJQ68" s="6"/>
      <c r="AJR68" s="6"/>
      <c r="AJS68" s="6"/>
      <c r="AJT68" s="6"/>
      <c r="AJU68" s="6"/>
      <c r="AJV68" s="6"/>
      <c r="AJW68" s="6"/>
      <c r="AJX68" s="6"/>
      <c r="AJY68" s="6"/>
      <c r="AJZ68" s="6"/>
      <c r="AKA68" s="6"/>
      <c r="AKB68" s="6"/>
      <c r="AKC68" s="6"/>
      <c r="AKD68" s="6"/>
      <c r="AKE68" s="6"/>
      <c r="AKF68" s="6"/>
      <c r="AKG68" s="6"/>
      <c r="AKH68" s="6"/>
      <c r="AKI68" s="6"/>
      <c r="AKJ68" s="6"/>
      <c r="AKK68" s="6"/>
      <c r="AKL68" s="6"/>
      <c r="AKM68" s="6"/>
      <c r="AKN68" s="6"/>
      <c r="AKO68" s="6"/>
      <c r="AKP68" s="6"/>
      <c r="AKQ68" s="6"/>
      <c r="AKR68" s="6"/>
      <c r="AKS68" s="6"/>
      <c r="AKT68" s="6"/>
      <c r="AKU68" s="6"/>
      <c r="AKV68" s="6"/>
      <c r="AKW68" s="6"/>
      <c r="AKX68" s="6"/>
      <c r="AKY68" s="6"/>
      <c r="AKZ68" s="6"/>
      <c r="ALA68" s="6"/>
      <c r="ALB68" s="6"/>
      <c r="ALC68" s="6"/>
      <c r="ALD68" s="6"/>
      <c r="ALE68" s="6"/>
      <c r="ALF68" s="6"/>
      <c r="ALG68" s="6"/>
      <c r="ALH68" s="6"/>
      <c r="ALI68" s="6"/>
      <c r="ALJ68" s="6"/>
      <c r="ALK68" s="6"/>
      <c r="ALL68" s="6"/>
      <c r="ALM68" s="6"/>
      <c r="ALN68" s="6"/>
      <c r="ALO68" s="6"/>
      <c r="ALP68" s="6"/>
      <c r="ALQ68" s="6"/>
      <c r="ALR68" s="6"/>
      <c r="ALS68" s="6"/>
      <c r="ALT68" s="6"/>
      <c r="ALU68" s="6"/>
      <c r="ALV68" s="6"/>
      <c r="ALW68" s="6"/>
      <c r="ALX68" s="6"/>
      <c r="ALY68" s="6"/>
      <c r="ALZ68" s="6"/>
      <c r="AMA68" s="6"/>
      <c r="AMB68" s="6"/>
      <c r="AMC68" s="6"/>
      <c r="AMD68" s="6"/>
      <c r="AME68" s="6"/>
    </row>
    <row r="69" spans="1:1019" x14ac:dyDescent="0.25">
      <c r="A69" s="11" t="s">
        <v>60</v>
      </c>
      <c r="B69" s="13" t="s">
        <v>19</v>
      </c>
      <c r="C69" s="9">
        <v>0.90700000000000003</v>
      </c>
      <c r="D69" s="9">
        <v>1.137</v>
      </c>
      <c r="E69" s="8" t="s">
        <v>181</v>
      </c>
      <c r="F69" s="9">
        <v>0.60499999999999998</v>
      </c>
      <c r="G69" s="21" t="s">
        <v>10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6"/>
      <c r="OW69" s="6"/>
      <c r="OX69" s="6"/>
      <c r="OY69" s="6"/>
      <c r="OZ69" s="6"/>
      <c r="PA69" s="6"/>
      <c r="PB69" s="6"/>
      <c r="PC69" s="6"/>
      <c r="PD69" s="6"/>
      <c r="PE69" s="6"/>
      <c r="PF69" s="6"/>
      <c r="PG69" s="6"/>
      <c r="PH69" s="6"/>
      <c r="PI69" s="6"/>
      <c r="PJ69" s="6"/>
      <c r="PK69" s="6"/>
      <c r="PL69" s="6"/>
      <c r="PM69" s="6"/>
      <c r="PN69" s="6"/>
      <c r="PO69" s="6"/>
      <c r="PP69" s="6"/>
      <c r="PQ69" s="6"/>
      <c r="PR69" s="6"/>
      <c r="PS69" s="6"/>
      <c r="PT69" s="6"/>
      <c r="PU69" s="6"/>
      <c r="PV69" s="6"/>
      <c r="PW69" s="6"/>
      <c r="PX69" s="6"/>
      <c r="PY69" s="6"/>
      <c r="PZ69" s="6"/>
      <c r="QA69" s="6"/>
      <c r="QB69" s="6"/>
      <c r="QC69" s="6"/>
      <c r="QD69" s="6"/>
      <c r="QE69" s="6"/>
      <c r="QF69" s="6"/>
      <c r="QG69" s="6"/>
      <c r="QH69" s="6"/>
      <c r="QI69" s="6"/>
      <c r="QJ69" s="6"/>
      <c r="QK69" s="6"/>
      <c r="QL69" s="6"/>
      <c r="QM69" s="6"/>
      <c r="QN69" s="6"/>
      <c r="QO69" s="6"/>
      <c r="QP69" s="6"/>
      <c r="QQ69" s="6"/>
      <c r="QR69" s="6"/>
      <c r="QS69" s="6"/>
      <c r="QT69" s="6"/>
      <c r="QU69" s="6"/>
      <c r="QV69" s="6"/>
      <c r="QW69" s="6"/>
      <c r="QX69" s="6"/>
      <c r="QY69" s="6"/>
      <c r="QZ69" s="6"/>
      <c r="RA69" s="6"/>
      <c r="RB69" s="6"/>
      <c r="RC69" s="6"/>
      <c r="RD69" s="6"/>
      <c r="RE69" s="6"/>
      <c r="RF69" s="6"/>
      <c r="RG69" s="6"/>
      <c r="RH69" s="6"/>
      <c r="RI69" s="6"/>
      <c r="RJ69" s="6"/>
      <c r="RK69" s="6"/>
      <c r="RL69" s="6"/>
      <c r="RM69" s="6"/>
      <c r="RN69" s="6"/>
      <c r="RO69" s="6"/>
      <c r="RP69" s="6"/>
      <c r="RQ69" s="6"/>
      <c r="RR69" s="6"/>
      <c r="RS69" s="6"/>
      <c r="RT69" s="6"/>
      <c r="RU69" s="6"/>
      <c r="RV69" s="6"/>
      <c r="RW69" s="6"/>
      <c r="RX69" s="6"/>
      <c r="RY69" s="6"/>
      <c r="RZ69" s="6"/>
      <c r="SA69" s="6"/>
      <c r="SB69" s="6"/>
      <c r="SC69" s="6"/>
      <c r="SD69" s="6"/>
      <c r="SE69" s="6"/>
      <c r="SF69" s="6"/>
      <c r="SG69" s="6"/>
      <c r="SH69" s="6"/>
      <c r="SI69" s="6"/>
      <c r="SJ69" s="6"/>
      <c r="SK69" s="6"/>
      <c r="SL69" s="6"/>
      <c r="SM69" s="6"/>
      <c r="SN69" s="6"/>
      <c r="SO69" s="6"/>
      <c r="SP69" s="6"/>
      <c r="SQ69" s="6"/>
      <c r="SR69" s="6"/>
      <c r="SS69" s="6"/>
      <c r="ST69" s="6"/>
      <c r="SU69" s="6"/>
      <c r="SV69" s="6"/>
      <c r="SW69" s="6"/>
      <c r="SX69" s="6"/>
      <c r="SY69" s="6"/>
      <c r="SZ69" s="6"/>
      <c r="TA69" s="6"/>
      <c r="TB69" s="6"/>
      <c r="TC69" s="6"/>
      <c r="TD69" s="6"/>
      <c r="TE69" s="6"/>
      <c r="TF69" s="6"/>
      <c r="TG69" s="6"/>
      <c r="TH69" s="6"/>
      <c r="TI69" s="6"/>
      <c r="TJ69" s="6"/>
      <c r="TK69" s="6"/>
      <c r="TL69" s="6"/>
      <c r="TM69" s="6"/>
      <c r="TN69" s="6"/>
      <c r="TO69" s="6"/>
      <c r="TP69" s="6"/>
      <c r="TQ69" s="6"/>
      <c r="TR69" s="6"/>
      <c r="TS69" s="6"/>
      <c r="TT69" s="6"/>
      <c r="TU69" s="6"/>
      <c r="TV69" s="6"/>
      <c r="TW69" s="6"/>
      <c r="TX69" s="6"/>
      <c r="TY69" s="6"/>
      <c r="TZ69" s="6"/>
      <c r="UA69" s="6"/>
      <c r="UB69" s="6"/>
      <c r="UC69" s="6"/>
      <c r="UD69" s="6"/>
      <c r="UE69" s="6"/>
      <c r="UF69" s="6"/>
      <c r="UG69" s="6"/>
      <c r="UH69" s="6"/>
      <c r="UI69" s="6"/>
      <c r="UJ69" s="6"/>
      <c r="UK69" s="6"/>
      <c r="UL69" s="6"/>
      <c r="UM69" s="6"/>
      <c r="UN69" s="6"/>
      <c r="UO69" s="6"/>
      <c r="UP69" s="6"/>
      <c r="UQ69" s="6"/>
      <c r="UR69" s="6"/>
      <c r="US69" s="6"/>
      <c r="UT69" s="6"/>
      <c r="UU69" s="6"/>
      <c r="UV69" s="6"/>
      <c r="UW69" s="6"/>
      <c r="UX69" s="6"/>
      <c r="UY69" s="6"/>
      <c r="UZ69" s="6"/>
      <c r="VA69" s="6"/>
      <c r="VB69" s="6"/>
      <c r="VC69" s="6"/>
      <c r="VD69" s="6"/>
      <c r="VE69" s="6"/>
      <c r="VF69" s="6"/>
      <c r="VG69" s="6"/>
      <c r="VH69" s="6"/>
      <c r="VI69" s="6"/>
      <c r="VJ69" s="6"/>
      <c r="VK69" s="6"/>
      <c r="VL69" s="6"/>
      <c r="VM69" s="6"/>
      <c r="VN69" s="6"/>
      <c r="VO69" s="6"/>
      <c r="VP69" s="6"/>
      <c r="VQ69" s="6"/>
      <c r="VR69" s="6"/>
      <c r="VS69" s="6"/>
      <c r="VT69" s="6"/>
      <c r="VU69" s="6"/>
      <c r="VV69" s="6"/>
      <c r="VW69" s="6"/>
      <c r="VX69" s="6"/>
      <c r="VY69" s="6"/>
      <c r="VZ69" s="6"/>
      <c r="WA69" s="6"/>
      <c r="WB69" s="6"/>
      <c r="WC69" s="6"/>
      <c r="WD69" s="6"/>
      <c r="WE69" s="6"/>
      <c r="WF69" s="6"/>
      <c r="WG69" s="6"/>
      <c r="WH69" s="6"/>
      <c r="WI69" s="6"/>
      <c r="WJ69" s="6"/>
      <c r="WK69" s="6"/>
      <c r="WL69" s="6"/>
      <c r="WM69" s="6"/>
      <c r="WN69" s="6"/>
      <c r="WO69" s="6"/>
      <c r="WP69" s="6"/>
      <c r="WQ69" s="6"/>
      <c r="WR69" s="6"/>
      <c r="WS69" s="6"/>
      <c r="WT69" s="6"/>
      <c r="WU69" s="6"/>
      <c r="WV69" s="6"/>
      <c r="WW69" s="6"/>
      <c r="WX69" s="6"/>
      <c r="WY69" s="6"/>
      <c r="WZ69" s="6"/>
      <c r="XA69" s="6"/>
      <c r="XB69" s="6"/>
      <c r="XC69" s="6"/>
      <c r="XD69" s="6"/>
      <c r="XE69" s="6"/>
      <c r="XF69" s="6"/>
      <c r="XG69" s="6"/>
      <c r="XH69" s="6"/>
      <c r="XI69" s="6"/>
      <c r="XJ69" s="6"/>
      <c r="XK69" s="6"/>
      <c r="XL69" s="6"/>
      <c r="XM69" s="6"/>
      <c r="XN69" s="6"/>
      <c r="XO69" s="6"/>
      <c r="XP69" s="6"/>
      <c r="XQ69" s="6"/>
      <c r="XR69" s="6"/>
      <c r="XS69" s="6"/>
      <c r="XT69" s="6"/>
      <c r="XU69" s="6"/>
      <c r="XV69" s="6"/>
      <c r="XW69" s="6"/>
      <c r="XX69" s="6"/>
      <c r="XY69" s="6"/>
      <c r="XZ69" s="6"/>
      <c r="YA69" s="6"/>
      <c r="YB69" s="6"/>
      <c r="YC69" s="6"/>
      <c r="YD69" s="6"/>
      <c r="YE69" s="6"/>
      <c r="YF69" s="6"/>
      <c r="YG69" s="6"/>
      <c r="YH69" s="6"/>
      <c r="YI69" s="6"/>
      <c r="YJ69" s="6"/>
      <c r="YK69" s="6"/>
      <c r="YL69" s="6"/>
      <c r="YM69" s="6"/>
      <c r="YN69" s="6"/>
      <c r="YO69" s="6"/>
      <c r="YP69" s="6"/>
      <c r="YQ69" s="6"/>
      <c r="YR69" s="6"/>
      <c r="YS69" s="6"/>
      <c r="YT69" s="6"/>
      <c r="YU69" s="6"/>
      <c r="YV69" s="6"/>
      <c r="YW69" s="6"/>
      <c r="YX69" s="6"/>
      <c r="YY69" s="6"/>
      <c r="YZ69" s="6"/>
      <c r="ZA69" s="6"/>
      <c r="ZB69" s="6"/>
      <c r="ZC69" s="6"/>
      <c r="ZD69" s="6"/>
      <c r="ZE69" s="6"/>
      <c r="ZF69" s="6"/>
      <c r="ZG69" s="6"/>
      <c r="ZH69" s="6"/>
      <c r="ZI69" s="6"/>
      <c r="ZJ69" s="6"/>
      <c r="ZK69" s="6"/>
      <c r="ZL69" s="6"/>
      <c r="ZM69" s="6"/>
      <c r="ZN69" s="6"/>
      <c r="ZO69" s="6"/>
      <c r="ZP69" s="6"/>
      <c r="ZQ69" s="6"/>
      <c r="ZR69" s="6"/>
      <c r="ZS69" s="6"/>
      <c r="ZT69" s="6"/>
      <c r="ZU69" s="6"/>
      <c r="ZV69" s="6"/>
      <c r="ZW69" s="6"/>
      <c r="ZX69" s="6"/>
      <c r="ZY69" s="6"/>
      <c r="ZZ69" s="6"/>
      <c r="AAA69" s="6"/>
      <c r="AAB69" s="6"/>
      <c r="AAC69" s="6"/>
      <c r="AAD69" s="6"/>
      <c r="AAE69" s="6"/>
      <c r="AAF69" s="6"/>
      <c r="AAG69" s="6"/>
      <c r="AAH69" s="6"/>
      <c r="AAI69" s="6"/>
      <c r="AAJ69" s="6"/>
      <c r="AAK69" s="6"/>
      <c r="AAL69" s="6"/>
      <c r="AAM69" s="6"/>
      <c r="AAN69" s="6"/>
      <c r="AAO69" s="6"/>
      <c r="AAP69" s="6"/>
      <c r="AAQ69" s="6"/>
      <c r="AAR69" s="6"/>
      <c r="AAS69" s="6"/>
      <c r="AAT69" s="6"/>
      <c r="AAU69" s="6"/>
      <c r="AAV69" s="6"/>
      <c r="AAW69" s="6"/>
      <c r="AAX69" s="6"/>
      <c r="AAY69" s="6"/>
      <c r="AAZ69" s="6"/>
      <c r="ABA69" s="6"/>
      <c r="ABB69" s="6"/>
      <c r="ABC69" s="6"/>
      <c r="ABD69" s="6"/>
      <c r="ABE69" s="6"/>
      <c r="ABF69" s="6"/>
      <c r="ABG69" s="6"/>
      <c r="ABH69" s="6"/>
      <c r="ABI69" s="6"/>
      <c r="ABJ69" s="6"/>
      <c r="ABK69" s="6"/>
      <c r="ABL69" s="6"/>
      <c r="ABM69" s="6"/>
      <c r="ABN69" s="6"/>
      <c r="ABO69" s="6"/>
      <c r="ABP69" s="6"/>
      <c r="ABQ69" s="6"/>
      <c r="ABR69" s="6"/>
      <c r="ABS69" s="6"/>
      <c r="ABT69" s="6"/>
      <c r="ABU69" s="6"/>
      <c r="ABV69" s="6"/>
      <c r="ABW69" s="6"/>
      <c r="ABX69" s="6"/>
      <c r="ABY69" s="6"/>
      <c r="ABZ69" s="6"/>
      <c r="ACA69" s="6"/>
      <c r="ACB69" s="6"/>
      <c r="ACC69" s="6"/>
      <c r="ACD69" s="6"/>
      <c r="ACE69" s="6"/>
      <c r="ACF69" s="6"/>
      <c r="ACG69" s="6"/>
      <c r="ACH69" s="6"/>
      <c r="ACI69" s="6"/>
      <c r="ACJ69" s="6"/>
      <c r="ACK69" s="6"/>
      <c r="ACL69" s="6"/>
      <c r="ACM69" s="6"/>
      <c r="ACN69" s="6"/>
      <c r="ACO69" s="6"/>
      <c r="ACP69" s="6"/>
      <c r="ACQ69" s="6"/>
      <c r="ACR69" s="6"/>
      <c r="ACS69" s="6"/>
      <c r="ACT69" s="6"/>
      <c r="ACU69" s="6"/>
      <c r="ACV69" s="6"/>
      <c r="ACW69" s="6"/>
      <c r="ACX69" s="6"/>
      <c r="ACY69" s="6"/>
      <c r="ACZ69" s="6"/>
      <c r="ADA69" s="6"/>
      <c r="ADB69" s="6"/>
      <c r="ADC69" s="6"/>
      <c r="ADD69" s="6"/>
      <c r="ADE69" s="6"/>
      <c r="ADF69" s="6"/>
      <c r="ADG69" s="6"/>
      <c r="ADH69" s="6"/>
      <c r="ADI69" s="6"/>
      <c r="ADJ69" s="6"/>
      <c r="ADK69" s="6"/>
      <c r="ADL69" s="6"/>
      <c r="ADM69" s="6"/>
      <c r="ADN69" s="6"/>
      <c r="ADO69" s="6"/>
      <c r="ADP69" s="6"/>
      <c r="ADQ69" s="6"/>
      <c r="ADR69" s="6"/>
      <c r="ADS69" s="6"/>
      <c r="ADT69" s="6"/>
      <c r="ADU69" s="6"/>
      <c r="ADV69" s="6"/>
      <c r="ADW69" s="6"/>
      <c r="ADX69" s="6"/>
      <c r="ADY69" s="6"/>
      <c r="ADZ69" s="6"/>
      <c r="AEA69" s="6"/>
      <c r="AEB69" s="6"/>
      <c r="AEC69" s="6"/>
      <c r="AED69" s="6"/>
      <c r="AEE69" s="6"/>
      <c r="AEF69" s="6"/>
      <c r="AEG69" s="6"/>
      <c r="AEH69" s="6"/>
      <c r="AEI69" s="6"/>
      <c r="AEJ69" s="6"/>
      <c r="AEK69" s="6"/>
      <c r="AEL69" s="6"/>
      <c r="AEM69" s="6"/>
      <c r="AEN69" s="6"/>
      <c r="AEO69" s="6"/>
      <c r="AEP69" s="6"/>
      <c r="AEQ69" s="6"/>
      <c r="AER69" s="6"/>
      <c r="AES69" s="6"/>
      <c r="AET69" s="6"/>
      <c r="AEU69" s="6"/>
      <c r="AEV69" s="6"/>
      <c r="AEW69" s="6"/>
      <c r="AEX69" s="6"/>
      <c r="AEY69" s="6"/>
      <c r="AEZ69" s="6"/>
      <c r="AFA69" s="6"/>
      <c r="AFB69" s="6"/>
      <c r="AFC69" s="6"/>
      <c r="AFD69" s="6"/>
      <c r="AFE69" s="6"/>
      <c r="AFF69" s="6"/>
      <c r="AFG69" s="6"/>
      <c r="AFH69" s="6"/>
      <c r="AFI69" s="6"/>
      <c r="AFJ69" s="6"/>
      <c r="AFK69" s="6"/>
      <c r="AFL69" s="6"/>
      <c r="AFM69" s="6"/>
      <c r="AFN69" s="6"/>
      <c r="AFO69" s="6"/>
      <c r="AFP69" s="6"/>
      <c r="AFQ69" s="6"/>
      <c r="AFR69" s="6"/>
      <c r="AFS69" s="6"/>
      <c r="AFT69" s="6"/>
      <c r="AFU69" s="6"/>
      <c r="AFV69" s="6"/>
      <c r="AFW69" s="6"/>
      <c r="AFX69" s="6"/>
      <c r="AFY69" s="6"/>
      <c r="AFZ69" s="6"/>
      <c r="AGA69" s="6"/>
      <c r="AGB69" s="6"/>
      <c r="AGC69" s="6"/>
      <c r="AGD69" s="6"/>
      <c r="AGE69" s="6"/>
      <c r="AGF69" s="6"/>
      <c r="AGG69" s="6"/>
      <c r="AGH69" s="6"/>
      <c r="AGI69" s="6"/>
      <c r="AGJ69" s="6"/>
      <c r="AGK69" s="6"/>
      <c r="AGL69" s="6"/>
      <c r="AGM69" s="6"/>
      <c r="AGN69" s="6"/>
      <c r="AGO69" s="6"/>
      <c r="AGP69" s="6"/>
      <c r="AGQ69" s="6"/>
      <c r="AGR69" s="6"/>
      <c r="AGS69" s="6"/>
      <c r="AGT69" s="6"/>
      <c r="AGU69" s="6"/>
      <c r="AGV69" s="6"/>
      <c r="AGW69" s="6"/>
      <c r="AGX69" s="6"/>
      <c r="AGY69" s="6"/>
      <c r="AGZ69" s="6"/>
      <c r="AHA69" s="6"/>
      <c r="AHB69" s="6"/>
      <c r="AHC69" s="6"/>
      <c r="AHD69" s="6"/>
      <c r="AHE69" s="6"/>
      <c r="AHF69" s="6"/>
      <c r="AHG69" s="6"/>
      <c r="AHH69" s="6"/>
      <c r="AHI69" s="6"/>
      <c r="AHJ69" s="6"/>
      <c r="AHK69" s="6"/>
      <c r="AHL69" s="6"/>
      <c r="AHM69" s="6"/>
      <c r="AHN69" s="6"/>
      <c r="AHO69" s="6"/>
      <c r="AHP69" s="6"/>
      <c r="AHQ69" s="6"/>
      <c r="AHR69" s="6"/>
      <c r="AHS69" s="6"/>
      <c r="AHT69" s="6"/>
      <c r="AHU69" s="6"/>
      <c r="AHV69" s="6"/>
      <c r="AHW69" s="6"/>
      <c r="AHX69" s="6"/>
      <c r="AHY69" s="6"/>
      <c r="AHZ69" s="6"/>
      <c r="AIA69" s="6"/>
      <c r="AIB69" s="6"/>
      <c r="AIC69" s="6"/>
      <c r="AID69" s="6"/>
      <c r="AIE69" s="6"/>
      <c r="AIF69" s="6"/>
      <c r="AIG69" s="6"/>
      <c r="AIH69" s="6"/>
      <c r="AII69" s="6"/>
      <c r="AIJ69" s="6"/>
      <c r="AIK69" s="6"/>
      <c r="AIL69" s="6"/>
      <c r="AIM69" s="6"/>
      <c r="AIN69" s="6"/>
      <c r="AIO69" s="6"/>
      <c r="AIP69" s="6"/>
      <c r="AIQ69" s="6"/>
      <c r="AIR69" s="6"/>
      <c r="AIS69" s="6"/>
      <c r="AIT69" s="6"/>
      <c r="AIU69" s="6"/>
      <c r="AIV69" s="6"/>
      <c r="AIW69" s="6"/>
      <c r="AIX69" s="6"/>
      <c r="AIY69" s="6"/>
      <c r="AIZ69" s="6"/>
      <c r="AJA69" s="6"/>
      <c r="AJB69" s="6"/>
      <c r="AJC69" s="6"/>
      <c r="AJD69" s="6"/>
      <c r="AJE69" s="6"/>
      <c r="AJF69" s="6"/>
      <c r="AJG69" s="6"/>
      <c r="AJH69" s="6"/>
      <c r="AJI69" s="6"/>
      <c r="AJJ69" s="6"/>
      <c r="AJK69" s="6"/>
      <c r="AJL69" s="6"/>
      <c r="AJM69" s="6"/>
      <c r="AJN69" s="6"/>
      <c r="AJO69" s="6"/>
      <c r="AJP69" s="6"/>
      <c r="AJQ69" s="6"/>
      <c r="AJR69" s="6"/>
      <c r="AJS69" s="6"/>
      <c r="AJT69" s="6"/>
      <c r="AJU69" s="6"/>
      <c r="AJV69" s="6"/>
      <c r="AJW69" s="6"/>
      <c r="AJX69" s="6"/>
      <c r="AJY69" s="6"/>
      <c r="AJZ69" s="6"/>
      <c r="AKA69" s="6"/>
      <c r="AKB69" s="6"/>
      <c r="AKC69" s="6"/>
      <c r="AKD69" s="6"/>
      <c r="AKE69" s="6"/>
      <c r="AKF69" s="6"/>
      <c r="AKG69" s="6"/>
      <c r="AKH69" s="6"/>
      <c r="AKI69" s="6"/>
      <c r="AKJ69" s="6"/>
      <c r="AKK69" s="6"/>
      <c r="AKL69" s="6"/>
      <c r="AKM69" s="6"/>
      <c r="AKN69" s="6"/>
      <c r="AKO69" s="6"/>
      <c r="AKP69" s="6"/>
      <c r="AKQ69" s="6"/>
      <c r="AKR69" s="6"/>
      <c r="AKS69" s="6"/>
      <c r="AKT69" s="6"/>
      <c r="AKU69" s="6"/>
      <c r="AKV69" s="6"/>
      <c r="AKW69" s="6"/>
      <c r="AKX69" s="6"/>
      <c r="AKY69" s="6"/>
      <c r="AKZ69" s="6"/>
      <c r="ALA69" s="6"/>
      <c r="ALB69" s="6"/>
      <c r="ALC69" s="6"/>
      <c r="ALD69" s="6"/>
      <c r="ALE69" s="6"/>
      <c r="ALF69" s="6"/>
      <c r="ALG69" s="6"/>
      <c r="ALH69" s="6"/>
      <c r="ALI69" s="6"/>
      <c r="ALJ69" s="6"/>
      <c r="ALK69" s="6"/>
      <c r="ALL69" s="6"/>
      <c r="ALM69" s="6"/>
      <c r="ALN69" s="6"/>
      <c r="ALO69" s="6"/>
      <c r="ALP69" s="6"/>
      <c r="ALQ69" s="6"/>
      <c r="ALR69" s="6"/>
      <c r="ALS69" s="6"/>
      <c r="ALT69" s="6"/>
      <c r="ALU69" s="6"/>
      <c r="ALV69" s="6"/>
      <c r="ALW69" s="6"/>
      <c r="ALX69" s="6"/>
      <c r="ALY69" s="6"/>
      <c r="ALZ69" s="6"/>
      <c r="AMA69" s="6"/>
      <c r="AMB69" s="6"/>
      <c r="AMC69" s="6"/>
      <c r="AMD69" s="6"/>
      <c r="AME69" s="6"/>
    </row>
    <row r="70" spans="1:1019" x14ac:dyDescent="0.25">
      <c r="A70" s="11" t="s">
        <v>60</v>
      </c>
      <c r="B70" s="13" t="s">
        <v>19</v>
      </c>
      <c r="C70" s="9">
        <v>0.90600000000000003</v>
      </c>
      <c r="D70" s="9">
        <v>1.141</v>
      </c>
      <c r="E70" s="8" t="s">
        <v>182</v>
      </c>
      <c r="F70" s="9">
        <v>0.60399999999999998</v>
      </c>
      <c r="G70" s="21" t="s">
        <v>10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  <c r="WW70" s="6"/>
      <c r="WX70" s="6"/>
      <c r="WY70" s="6"/>
      <c r="WZ70" s="6"/>
      <c r="XA70" s="6"/>
      <c r="XB70" s="6"/>
      <c r="XC70" s="6"/>
      <c r="XD70" s="6"/>
      <c r="XE70" s="6"/>
      <c r="XF70" s="6"/>
      <c r="XG70" s="6"/>
      <c r="XH70" s="6"/>
      <c r="XI70" s="6"/>
      <c r="XJ70" s="6"/>
      <c r="XK70" s="6"/>
      <c r="XL70" s="6"/>
      <c r="XM70" s="6"/>
      <c r="XN70" s="6"/>
      <c r="XO70" s="6"/>
      <c r="XP70" s="6"/>
      <c r="XQ70" s="6"/>
      <c r="XR70" s="6"/>
      <c r="XS70" s="6"/>
      <c r="XT70" s="6"/>
      <c r="XU70" s="6"/>
      <c r="XV70" s="6"/>
      <c r="XW70" s="6"/>
      <c r="XX70" s="6"/>
      <c r="XY70" s="6"/>
      <c r="XZ70" s="6"/>
      <c r="YA70" s="6"/>
      <c r="YB70" s="6"/>
      <c r="YC70" s="6"/>
      <c r="YD70" s="6"/>
      <c r="YE70" s="6"/>
      <c r="YF70" s="6"/>
      <c r="YG70" s="6"/>
      <c r="YH70" s="6"/>
      <c r="YI70" s="6"/>
      <c r="YJ70" s="6"/>
      <c r="YK70" s="6"/>
      <c r="YL70" s="6"/>
      <c r="YM70" s="6"/>
      <c r="YN70" s="6"/>
      <c r="YO70" s="6"/>
      <c r="YP70" s="6"/>
      <c r="YQ70" s="6"/>
      <c r="YR70" s="6"/>
      <c r="YS70" s="6"/>
      <c r="YT70" s="6"/>
      <c r="YU70" s="6"/>
      <c r="YV70" s="6"/>
      <c r="YW70" s="6"/>
      <c r="YX70" s="6"/>
      <c r="YY70" s="6"/>
      <c r="YZ70" s="6"/>
      <c r="ZA70" s="6"/>
      <c r="ZB70" s="6"/>
      <c r="ZC70" s="6"/>
      <c r="ZD70" s="6"/>
      <c r="ZE70" s="6"/>
      <c r="ZF70" s="6"/>
      <c r="ZG70" s="6"/>
      <c r="ZH70" s="6"/>
      <c r="ZI70" s="6"/>
      <c r="ZJ70" s="6"/>
      <c r="ZK70" s="6"/>
      <c r="ZL70" s="6"/>
      <c r="ZM70" s="6"/>
      <c r="ZN70" s="6"/>
      <c r="ZO70" s="6"/>
      <c r="ZP70" s="6"/>
      <c r="ZQ70" s="6"/>
      <c r="ZR70" s="6"/>
      <c r="ZS70" s="6"/>
      <c r="ZT70" s="6"/>
      <c r="ZU70" s="6"/>
      <c r="ZV70" s="6"/>
      <c r="ZW70" s="6"/>
      <c r="ZX70" s="6"/>
      <c r="ZY70" s="6"/>
      <c r="ZZ70" s="6"/>
      <c r="AAA70" s="6"/>
      <c r="AAB70" s="6"/>
      <c r="AAC70" s="6"/>
      <c r="AAD70" s="6"/>
      <c r="AAE70" s="6"/>
      <c r="AAF70" s="6"/>
      <c r="AAG70" s="6"/>
      <c r="AAH70" s="6"/>
      <c r="AAI70" s="6"/>
      <c r="AAJ70" s="6"/>
      <c r="AAK70" s="6"/>
      <c r="AAL70" s="6"/>
      <c r="AAM70" s="6"/>
      <c r="AAN70" s="6"/>
      <c r="AAO70" s="6"/>
      <c r="AAP70" s="6"/>
      <c r="AAQ70" s="6"/>
      <c r="AAR70" s="6"/>
      <c r="AAS70" s="6"/>
      <c r="AAT70" s="6"/>
      <c r="AAU70" s="6"/>
      <c r="AAV70" s="6"/>
      <c r="AAW70" s="6"/>
      <c r="AAX70" s="6"/>
      <c r="AAY70" s="6"/>
      <c r="AAZ70" s="6"/>
      <c r="ABA70" s="6"/>
      <c r="ABB70" s="6"/>
      <c r="ABC70" s="6"/>
      <c r="ABD70" s="6"/>
      <c r="ABE70" s="6"/>
      <c r="ABF70" s="6"/>
      <c r="ABG70" s="6"/>
      <c r="ABH70" s="6"/>
      <c r="ABI70" s="6"/>
      <c r="ABJ70" s="6"/>
      <c r="ABK70" s="6"/>
      <c r="ABL70" s="6"/>
      <c r="ABM70" s="6"/>
      <c r="ABN70" s="6"/>
      <c r="ABO70" s="6"/>
      <c r="ABP70" s="6"/>
      <c r="ABQ70" s="6"/>
      <c r="ABR70" s="6"/>
      <c r="ABS70" s="6"/>
      <c r="ABT70" s="6"/>
      <c r="ABU70" s="6"/>
      <c r="ABV70" s="6"/>
      <c r="ABW70" s="6"/>
      <c r="ABX70" s="6"/>
      <c r="ABY70" s="6"/>
      <c r="ABZ70" s="6"/>
      <c r="ACA70" s="6"/>
      <c r="ACB70" s="6"/>
      <c r="ACC70" s="6"/>
      <c r="ACD70" s="6"/>
      <c r="ACE70" s="6"/>
      <c r="ACF70" s="6"/>
      <c r="ACG70" s="6"/>
      <c r="ACH70" s="6"/>
      <c r="ACI70" s="6"/>
      <c r="ACJ70" s="6"/>
      <c r="ACK70" s="6"/>
      <c r="ACL70" s="6"/>
      <c r="ACM70" s="6"/>
      <c r="ACN70" s="6"/>
      <c r="ACO70" s="6"/>
      <c r="ACP70" s="6"/>
      <c r="ACQ70" s="6"/>
      <c r="ACR70" s="6"/>
      <c r="ACS70" s="6"/>
      <c r="ACT70" s="6"/>
      <c r="ACU70" s="6"/>
      <c r="ACV70" s="6"/>
      <c r="ACW70" s="6"/>
      <c r="ACX70" s="6"/>
      <c r="ACY70" s="6"/>
      <c r="ACZ70" s="6"/>
      <c r="ADA70" s="6"/>
      <c r="ADB70" s="6"/>
      <c r="ADC70" s="6"/>
      <c r="ADD70" s="6"/>
      <c r="ADE70" s="6"/>
      <c r="ADF70" s="6"/>
      <c r="ADG70" s="6"/>
      <c r="ADH70" s="6"/>
      <c r="ADI70" s="6"/>
      <c r="ADJ70" s="6"/>
      <c r="ADK70" s="6"/>
      <c r="ADL70" s="6"/>
      <c r="ADM70" s="6"/>
      <c r="ADN70" s="6"/>
      <c r="ADO70" s="6"/>
      <c r="ADP70" s="6"/>
      <c r="ADQ70" s="6"/>
      <c r="ADR70" s="6"/>
      <c r="ADS70" s="6"/>
      <c r="ADT70" s="6"/>
      <c r="ADU70" s="6"/>
      <c r="ADV70" s="6"/>
      <c r="ADW70" s="6"/>
      <c r="ADX70" s="6"/>
      <c r="ADY70" s="6"/>
      <c r="ADZ70" s="6"/>
      <c r="AEA70" s="6"/>
      <c r="AEB70" s="6"/>
      <c r="AEC70" s="6"/>
      <c r="AED70" s="6"/>
      <c r="AEE70" s="6"/>
      <c r="AEF70" s="6"/>
      <c r="AEG70" s="6"/>
      <c r="AEH70" s="6"/>
      <c r="AEI70" s="6"/>
      <c r="AEJ70" s="6"/>
      <c r="AEK70" s="6"/>
      <c r="AEL70" s="6"/>
      <c r="AEM70" s="6"/>
      <c r="AEN70" s="6"/>
      <c r="AEO70" s="6"/>
      <c r="AEP70" s="6"/>
      <c r="AEQ70" s="6"/>
      <c r="AER70" s="6"/>
      <c r="AES70" s="6"/>
      <c r="AET70" s="6"/>
      <c r="AEU70" s="6"/>
      <c r="AEV70" s="6"/>
      <c r="AEW70" s="6"/>
      <c r="AEX70" s="6"/>
      <c r="AEY70" s="6"/>
      <c r="AEZ70" s="6"/>
      <c r="AFA70" s="6"/>
      <c r="AFB70" s="6"/>
      <c r="AFC70" s="6"/>
      <c r="AFD70" s="6"/>
      <c r="AFE70" s="6"/>
      <c r="AFF70" s="6"/>
      <c r="AFG70" s="6"/>
      <c r="AFH70" s="6"/>
      <c r="AFI70" s="6"/>
      <c r="AFJ70" s="6"/>
      <c r="AFK70" s="6"/>
      <c r="AFL70" s="6"/>
      <c r="AFM70" s="6"/>
      <c r="AFN70" s="6"/>
      <c r="AFO70" s="6"/>
      <c r="AFP70" s="6"/>
      <c r="AFQ70" s="6"/>
      <c r="AFR70" s="6"/>
      <c r="AFS70" s="6"/>
      <c r="AFT70" s="6"/>
      <c r="AFU70" s="6"/>
      <c r="AFV70" s="6"/>
      <c r="AFW70" s="6"/>
      <c r="AFX70" s="6"/>
      <c r="AFY70" s="6"/>
      <c r="AFZ70" s="6"/>
      <c r="AGA70" s="6"/>
      <c r="AGB70" s="6"/>
      <c r="AGC70" s="6"/>
      <c r="AGD70" s="6"/>
      <c r="AGE70" s="6"/>
      <c r="AGF70" s="6"/>
      <c r="AGG70" s="6"/>
      <c r="AGH70" s="6"/>
      <c r="AGI70" s="6"/>
      <c r="AGJ70" s="6"/>
      <c r="AGK70" s="6"/>
      <c r="AGL70" s="6"/>
      <c r="AGM70" s="6"/>
      <c r="AGN70" s="6"/>
      <c r="AGO70" s="6"/>
      <c r="AGP70" s="6"/>
      <c r="AGQ70" s="6"/>
      <c r="AGR70" s="6"/>
      <c r="AGS70" s="6"/>
      <c r="AGT70" s="6"/>
      <c r="AGU70" s="6"/>
      <c r="AGV70" s="6"/>
      <c r="AGW70" s="6"/>
      <c r="AGX70" s="6"/>
      <c r="AGY70" s="6"/>
      <c r="AGZ70" s="6"/>
      <c r="AHA70" s="6"/>
      <c r="AHB70" s="6"/>
      <c r="AHC70" s="6"/>
      <c r="AHD70" s="6"/>
      <c r="AHE70" s="6"/>
      <c r="AHF70" s="6"/>
      <c r="AHG70" s="6"/>
      <c r="AHH70" s="6"/>
      <c r="AHI70" s="6"/>
      <c r="AHJ70" s="6"/>
      <c r="AHK70" s="6"/>
      <c r="AHL70" s="6"/>
      <c r="AHM70" s="6"/>
      <c r="AHN70" s="6"/>
      <c r="AHO70" s="6"/>
      <c r="AHP70" s="6"/>
      <c r="AHQ70" s="6"/>
      <c r="AHR70" s="6"/>
      <c r="AHS70" s="6"/>
      <c r="AHT70" s="6"/>
      <c r="AHU70" s="6"/>
      <c r="AHV70" s="6"/>
      <c r="AHW70" s="6"/>
      <c r="AHX70" s="6"/>
      <c r="AHY70" s="6"/>
      <c r="AHZ70" s="6"/>
      <c r="AIA70" s="6"/>
      <c r="AIB70" s="6"/>
      <c r="AIC70" s="6"/>
      <c r="AID70" s="6"/>
      <c r="AIE70" s="6"/>
      <c r="AIF70" s="6"/>
      <c r="AIG70" s="6"/>
      <c r="AIH70" s="6"/>
      <c r="AII70" s="6"/>
      <c r="AIJ70" s="6"/>
      <c r="AIK70" s="6"/>
      <c r="AIL70" s="6"/>
      <c r="AIM70" s="6"/>
      <c r="AIN70" s="6"/>
      <c r="AIO70" s="6"/>
      <c r="AIP70" s="6"/>
      <c r="AIQ70" s="6"/>
      <c r="AIR70" s="6"/>
      <c r="AIS70" s="6"/>
      <c r="AIT70" s="6"/>
      <c r="AIU70" s="6"/>
      <c r="AIV70" s="6"/>
      <c r="AIW70" s="6"/>
      <c r="AIX70" s="6"/>
      <c r="AIY70" s="6"/>
      <c r="AIZ70" s="6"/>
      <c r="AJA70" s="6"/>
      <c r="AJB70" s="6"/>
      <c r="AJC70" s="6"/>
      <c r="AJD70" s="6"/>
      <c r="AJE70" s="6"/>
      <c r="AJF70" s="6"/>
      <c r="AJG70" s="6"/>
      <c r="AJH70" s="6"/>
      <c r="AJI70" s="6"/>
      <c r="AJJ70" s="6"/>
      <c r="AJK70" s="6"/>
      <c r="AJL70" s="6"/>
      <c r="AJM70" s="6"/>
      <c r="AJN70" s="6"/>
      <c r="AJO70" s="6"/>
      <c r="AJP70" s="6"/>
      <c r="AJQ70" s="6"/>
      <c r="AJR70" s="6"/>
      <c r="AJS70" s="6"/>
      <c r="AJT70" s="6"/>
      <c r="AJU70" s="6"/>
      <c r="AJV70" s="6"/>
      <c r="AJW70" s="6"/>
      <c r="AJX70" s="6"/>
      <c r="AJY70" s="6"/>
      <c r="AJZ70" s="6"/>
      <c r="AKA70" s="6"/>
      <c r="AKB70" s="6"/>
      <c r="AKC70" s="6"/>
      <c r="AKD70" s="6"/>
      <c r="AKE70" s="6"/>
      <c r="AKF70" s="6"/>
      <c r="AKG70" s="6"/>
      <c r="AKH70" s="6"/>
      <c r="AKI70" s="6"/>
      <c r="AKJ70" s="6"/>
      <c r="AKK70" s="6"/>
      <c r="AKL70" s="6"/>
      <c r="AKM70" s="6"/>
      <c r="AKN70" s="6"/>
      <c r="AKO70" s="6"/>
      <c r="AKP70" s="6"/>
      <c r="AKQ70" s="6"/>
      <c r="AKR70" s="6"/>
      <c r="AKS70" s="6"/>
      <c r="AKT70" s="6"/>
      <c r="AKU70" s="6"/>
      <c r="AKV70" s="6"/>
      <c r="AKW70" s="6"/>
      <c r="AKX70" s="6"/>
      <c r="AKY70" s="6"/>
      <c r="AKZ70" s="6"/>
      <c r="ALA70" s="6"/>
      <c r="ALB70" s="6"/>
      <c r="ALC70" s="6"/>
      <c r="ALD70" s="6"/>
      <c r="ALE70" s="6"/>
      <c r="ALF70" s="6"/>
      <c r="ALG70" s="6"/>
      <c r="ALH70" s="6"/>
      <c r="ALI70" s="6"/>
      <c r="ALJ70" s="6"/>
      <c r="ALK70" s="6"/>
      <c r="ALL70" s="6"/>
      <c r="ALM70" s="6"/>
      <c r="ALN70" s="6"/>
      <c r="ALO70" s="6"/>
      <c r="ALP70" s="6"/>
      <c r="ALQ70" s="6"/>
      <c r="ALR70" s="6"/>
      <c r="ALS70" s="6"/>
      <c r="ALT70" s="6"/>
      <c r="ALU70" s="6"/>
      <c r="ALV70" s="6"/>
      <c r="ALW70" s="6"/>
      <c r="ALX70" s="6"/>
      <c r="ALY70" s="6"/>
      <c r="ALZ70" s="6"/>
      <c r="AMA70" s="6"/>
      <c r="AMB70" s="6"/>
      <c r="AMC70" s="6"/>
      <c r="AMD70" s="6"/>
      <c r="AME70" s="6"/>
    </row>
    <row r="71" spans="1:1019" x14ac:dyDescent="0.25">
      <c r="A71" s="11" t="s">
        <v>60</v>
      </c>
      <c r="B71" s="13" t="s">
        <v>19</v>
      </c>
      <c r="C71" s="9">
        <v>0.91700000000000004</v>
      </c>
      <c r="D71" s="9">
        <v>1.1499999999999999</v>
      </c>
      <c r="E71" s="8" t="s">
        <v>183</v>
      </c>
      <c r="F71" s="9">
        <v>0.60399999999999998</v>
      </c>
      <c r="G71" s="21" t="s">
        <v>10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  <c r="WW71" s="6"/>
      <c r="WX71" s="6"/>
      <c r="WY71" s="6"/>
      <c r="WZ71" s="6"/>
      <c r="XA71" s="6"/>
      <c r="XB71" s="6"/>
      <c r="XC71" s="6"/>
      <c r="XD71" s="6"/>
      <c r="XE71" s="6"/>
      <c r="XF71" s="6"/>
      <c r="XG71" s="6"/>
      <c r="XH71" s="6"/>
      <c r="XI71" s="6"/>
      <c r="XJ71" s="6"/>
      <c r="XK71" s="6"/>
      <c r="XL71" s="6"/>
      <c r="XM71" s="6"/>
      <c r="XN71" s="6"/>
      <c r="XO71" s="6"/>
      <c r="XP71" s="6"/>
      <c r="XQ71" s="6"/>
      <c r="XR71" s="6"/>
      <c r="XS71" s="6"/>
      <c r="XT71" s="6"/>
      <c r="XU71" s="6"/>
      <c r="XV71" s="6"/>
      <c r="XW71" s="6"/>
      <c r="XX71" s="6"/>
      <c r="XY71" s="6"/>
      <c r="XZ71" s="6"/>
      <c r="YA71" s="6"/>
      <c r="YB71" s="6"/>
      <c r="YC71" s="6"/>
      <c r="YD71" s="6"/>
      <c r="YE71" s="6"/>
      <c r="YF71" s="6"/>
      <c r="YG71" s="6"/>
      <c r="YH71" s="6"/>
      <c r="YI71" s="6"/>
      <c r="YJ71" s="6"/>
      <c r="YK71" s="6"/>
      <c r="YL71" s="6"/>
      <c r="YM71" s="6"/>
      <c r="YN71" s="6"/>
      <c r="YO71" s="6"/>
      <c r="YP71" s="6"/>
      <c r="YQ71" s="6"/>
      <c r="YR71" s="6"/>
      <c r="YS71" s="6"/>
      <c r="YT71" s="6"/>
      <c r="YU71" s="6"/>
      <c r="YV71" s="6"/>
      <c r="YW71" s="6"/>
      <c r="YX71" s="6"/>
      <c r="YY71" s="6"/>
      <c r="YZ71" s="6"/>
      <c r="ZA71" s="6"/>
      <c r="ZB71" s="6"/>
      <c r="ZC71" s="6"/>
      <c r="ZD71" s="6"/>
      <c r="ZE71" s="6"/>
      <c r="ZF71" s="6"/>
      <c r="ZG71" s="6"/>
      <c r="ZH71" s="6"/>
      <c r="ZI71" s="6"/>
      <c r="ZJ71" s="6"/>
      <c r="ZK71" s="6"/>
      <c r="ZL71" s="6"/>
      <c r="ZM71" s="6"/>
      <c r="ZN71" s="6"/>
      <c r="ZO71" s="6"/>
      <c r="ZP71" s="6"/>
      <c r="ZQ71" s="6"/>
      <c r="ZR71" s="6"/>
      <c r="ZS71" s="6"/>
      <c r="ZT71" s="6"/>
      <c r="ZU71" s="6"/>
      <c r="ZV71" s="6"/>
      <c r="ZW71" s="6"/>
      <c r="ZX71" s="6"/>
      <c r="ZY71" s="6"/>
      <c r="ZZ71" s="6"/>
      <c r="AAA71" s="6"/>
      <c r="AAB71" s="6"/>
      <c r="AAC71" s="6"/>
      <c r="AAD71" s="6"/>
      <c r="AAE71" s="6"/>
      <c r="AAF71" s="6"/>
      <c r="AAG71" s="6"/>
      <c r="AAH71" s="6"/>
      <c r="AAI71" s="6"/>
      <c r="AAJ71" s="6"/>
      <c r="AAK71" s="6"/>
      <c r="AAL71" s="6"/>
      <c r="AAM71" s="6"/>
      <c r="AAN71" s="6"/>
      <c r="AAO71" s="6"/>
      <c r="AAP71" s="6"/>
      <c r="AAQ71" s="6"/>
      <c r="AAR71" s="6"/>
      <c r="AAS71" s="6"/>
      <c r="AAT71" s="6"/>
      <c r="AAU71" s="6"/>
      <c r="AAV71" s="6"/>
      <c r="AAW71" s="6"/>
      <c r="AAX71" s="6"/>
      <c r="AAY71" s="6"/>
      <c r="AAZ71" s="6"/>
      <c r="ABA71" s="6"/>
      <c r="ABB71" s="6"/>
      <c r="ABC71" s="6"/>
      <c r="ABD71" s="6"/>
      <c r="ABE71" s="6"/>
      <c r="ABF71" s="6"/>
      <c r="ABG71" s="6"/>
      <c r="ABH71" s="6"/>
      <c r="ABI71" s="6"/>
      <c r="ABJ71" s="6"/>
      <c r="ABK71" s="6"/>
      <c r="ABL71" s="6"/>
      <c r="ABM71" s="6"/>
      <c r="ABN71" s="6"/>
      <c r="ABO71" s="6"/>
      <c r="ABP71" s="6"/>
      <c r="ABQ71" s="6"/>
      <c r="ABR71" s="6"/>
      <c r="ABS71" s="6"/>
      <c r="ABT71" s="6"/>
      <c r="ABU71" s="6"/>
      <c r="ABV71" s="6"/>
      <c r="ABW71" s="6"/>
      <c r="ABX71" s="6"/>
      <c r="ABY71" s="6"/>
      <c r="ABZ71" s="6"/>
      <c r="ACA71" s="6"/>
      <c r="ACB71" s="6"/>
      <c r="ACC71" s="6"/>
      <c r="ACD71" s="6"/>
      <c r="ACE71" s="6"/>
      <c r="ACF71" s="6"/>
      <c r="ACG71" s="6"/>
      <c r="ACH71" s="6"/>
      <c r="ACI71" s="6"/>
      <c r="ACJ71" s="6"/>
      <c r="ACK71" s="6"/>
      <c r="ACL71" s="6"/>
      <c r="ACM71" s="6"/>
      <c r="ACN71" s="6"/>
      <c r="ACO71" s="6"/>
      <c r="ACP71" s="6"/>
      <c r="ACQ71" s="6"/>
      <c r="ACR71" s="6"/>
      <c r="ACS71" s="6"/>
      <c r="ACT71" s="6"/>
      <c r="ACU71" s="6"/>
      <c r="ACV71" s="6"/>
      <c r="ACW71" s="6"/>
      <c r="ACX71" s="6"/>
      <c r="ACY71" s="6"/>
      <c r="ACZ71" s="6"/>
      <c r="ADA71" s="6"/>
      <c r="ADB71" s="6"/>
      <c r="ADC71" s="6"/>
      <c r="ADD71" s="6"/>
      <c r="ADE71" s="6"/>
      <c r="ADF71" s="6"/>
      <c r="ADG71" s="6"/>
      <c r="ADH71" s="6"/>
      <c r="ADI71" s="6"/>
      <c r="ADJ71" s="6"/>
      <c r="ADK71" s="6"/>
      <c r="ADL71" s="6"/>
      <c r="ADM71" s="6"/>
      <c r="ADN71" s="6"/>
      <c r="ADO71" s="6"/>
      <c r="ADP71" s="6"/>
      <c r="ADQ71" s="6"/>
      <c r="ADR71" s="6"/>
      <c r="ADS71" s="6"/>
      <c r="ADT71" s="6"/>
      <c r="ADU71" s="6"/>
      <c r="ADV71" s="6"/>
      <c r="ADW71" s="6"/>
      <c r="ADX71" s="6"/>
      <c r="ADY71" s="6"/>
      <c r="ADZ71" s="6"/>
      <c r="AEA71" s="6"/>
      <c r="AEB71" s="6"/>
      <c r="AEC71" s="6"/>
      <c r="AED71" s="6"/>
      <c r="AEE71" s="6"/>
      <c r="AEF71" s="6"/>
      <c r="AEG71" s="6"/>
      <c r="AEH71" s="6"/>
      <c r="AEI71" s="6"/>
      <c r="AEJ71" s="6"/>
      <c r="AEK71" s="6"/>
      <c r="AEL71" s="6"/>
      <c r="AEM71" s="6"/>
      <c r="AEN71" s="6"/>
      <c r="AEO71" s="6"/>
      <c r="AEP71" s="6"/>
      <c r="AEQ71" s="6"/>
      <c r="AER71" s="6"/>
      <c r="AES71" s="6"/>
      <c r="AET71" s="6"/>
      <c r="AEU71" s="6"/>
      <c r="AEV71" s="6"/>
      <c r="AEW71" s="6"/>
      <c r="AEX71" s="6"/>
      <c r="AEY71" s="6"/>
      <c r="AEZ71" s="6"/>
      <c r="AFA71" s="6"/>
      <c r="AFB71" s="6"/>
      <c r="AFC71" s="6"/>
      <c r="AFD71" s="6"/>
      <c r="AFE71" s="6"/>
      <c r="AFF71" s="6"/>
      <c r="AFG71" s="6"/>
      <c r="AFH71" s="6"/>
      <c r="AFI71" s="6"/>
      <c r="AFJ71" s="6"/>
      <c r="AFK71" s="6"/>
      <c r="AFL71" s="6"/>
      <c r="AFM71" s="6"/>
      <c r="AFN71" s="6"/>
      <c r="AFO71" s="6"/>
      <c r="AFP71" s="6"/>
      <c r="AFQ71" s="6"/>
      <c r="AFR71" s="6"/>
      <c r="AFS71" s="6"/>
      <c r="AFT71" s="6"/>
      <c r="AFU71" s="6"/>
      <c r="AFV71" s="6"/>
      <c r="AFW71" s="6"/>
      <c r="AFX71" s="6"/>
      <c r="AFY71" s="6"/>
      <c r="AFZ71" s="6"/>
      <c r="AGA71" s="6"/>
      <c r="AGB71" s="6"/>
      <c r="AGC71" s="6"/>
      <c r="AGD71" s="6"/>
      <c r="AGE71" s="6"/>
      <c r="AGF71" s="6"/>
      <c r="AGG71" s="6"/>
      <c r="AGH71" s="6"/>
      <c r="AGI71" s="6"/>
      <c r="AGJ71" s="6"/>
      <c r="AGK71" s="6"/>
      <c r="AGL71" s="6"/>
      <c r="AGM71" s="6"/>
      <c r="AGN71" s="6"/>
      <c r="AGO71" s="6"/>
      <c r="AGP71" s="6"/>
      <c r="AGQ71" s="6"/>
      <c r="AGR71" s="6"/>
      <c r="AGS71" s="6"/>
      <c r="AGT71" s="6"/>
      <c r="AGU71" s="6"/>
      <c r="AGV71" s="6"/>
      <c r="AGW71" s="6"/>
      <c r="AGX71" s="6"/>
      <c r="AGY71" s="6"/>
      <c r="AGZ71" s="6"/>
      <c r="AHA71" s="6"/>
      <c r="AHB71" s="6"/>
      <c r="AHC71" s="6"/>
      <c r="AHD71" s="6"/>
      <c r="AHE71" s="6"/>
      <c r="AHF71" s="6"/>
      <c r="AHG71" s="6"/>
      <c r="AHH71" s="6"/>
      <c r="AHI71" s="6"/>
      <c r="AHJ71" s="6"/>
      <c r="AHK71" s="6"/>
      <c r="AHL71" s="6"/>
      <c r="AHM71" s="6"/>
      <c r="AHN71" s="6"/>
      <c r="AHO71" s="6"/>
      <c r="AHP71" s="6"/>
      <c r="AHQ71" s="6"/>
      <c r="AHR71" s="6"/>
      <c r="AHS71" s="6"/>
      <c r="AHT71" s="6"/>
      <c r="AHU71" s="6"/>
      <c r="AHV71" s="6"/>
      <c r="AHW71" s="6"/>
      <c r="AHX71" s="6"/>
      <c r="AHY71" s="6"/>
      <c r="AHZ71" s="6"/>
      <c r="AIA71" s="6"/>
      <c r="AIB71" s="6"/>
      <c r="AIC71" s="6"/>
      <c r="AID71" s="6"/>
      <c r="AIE71" s="6"/>
      <c r="AIF71" s="6"/>
      <c r="AIG71" s="6"/>
      <c r="AIH71" s="6"/>
      <c r="AII71" s="6"/>
      <c r="AIJ71" s="6"/>
      <c r="AIK71" s="6"/>
      <c r="AIL71" s="6"/>
      <c r="AIM71" s="6"/>
      <c r="AIN71" s="6"/>
      <c r="AIO71" s="6"/>
      <c r="AIP71" s="6"/>
      <c r="AIQ71" s="6"/>
      <c r="AIR71" s="6"/>
      <c r="AIS71" s="6"/>
      <c r="AIT71" s="6"/>
      <c r="AIU71" s="6"/>
      <c r="AIV71" s="6"/>
      <c r="AIW71" s="6"/>
      <c r="AIX71" s="6"/>
      <c r="AIY71" s="6"/>
      <c r="AIZ71" s="6"/>
      <c r="AJA71" s="6"/>
      <c r="AJB71" s="6"/>
      <c r="AJC71" s="6"/>
      <c r="AJD71" s="6"/>
      <c r="AJE71" s="6"/>
      <c r="AJF71" s="6"/>
      <c r="AJG71" s="6"/>
      <c r="AJH71" s="6"/>
      <c r="AJI71" s="6"/>
      <c r="AJJ71" s="6"/>
      <c r="AJK71" s="6"/>
      <c r="AJL71" s="6"/>
      <c r="AJM71" s="6"/>
      <c r="AJN71" s="6"/>
      <c r="AJO71" s="6"/>
      <c r="AJP71" s="6"/>
      <c r="AJQ71" s="6"/>
      <c r="AJR71" s="6"/>
      <c r="AJS71" s="6"/>
      <c r="AJT71" s="6"/>
      <c r="AJU71" s="6"/>
      <c r="AJV71" s="6"/>
      <c r="AJW71" s="6"/>
      <c r="AJX71" s="6"/>
      <c r="AJY71" s="6"/>
      <c r="AJZ71" s="6"/>
      <c r="AKA71" s="6"/>
      <c r="AKB71" s="6"/>
      <c r="AKC71" s="6"/>
      <c r="AKD71" s="6"/>
      <c r="AKE71" s="6"/>
      <c r="AKF71" s="6"/>
      <c r="AKG71" s="6"/>
      <c r="AKH71" s="6"/>
      <c r="AKI71" s="6"/>
      <c r="AKJ71" s="6"/>
      <c r="AKK71" s="6"/>
      <c r="AKL71" s="6"/>
      <c r="AKM71" s="6"/>
      <c r="AKN71" s="6"/>
      <c r="AKO71" s="6"/>
      <c r="AKP71" s="6"/>
      <c r="AKQ71" s="6"/>
      <c r="AKR71" s="6"/>
      <c r="AKS71" s="6"/>
      <c r="AKT71" s="6"/>
      <c r="AKU71" s="6"/>
      <c r="AKV71" s="6"/>
      <c r="AKW71" s="6"/>
      <c r="AKX71" s="6"/>
      <c r="AKY71" s="6"/>
      <c r="AKZ71" s="6"/>
      <c r="ALA71" s="6"/>
      <c r="ALB71" s="6"/>
      <c r="ALC71" s="6"/>
      <c r="ALD71" s="6"/>
      <c r="ALE71" s="6"/>
      <c r="ALF71" s="6"/>
      <c r="ALG71" s="6"/>
      <c r="ALH71" s="6"/>
      <c r="ALI71" s="6"/>
      <c r="ALJ71" s="6"/>
      <c r="ALK71" s="6"/>
      <c r="ALL71" s="6"/>
      <c r="ALM71" s="6"/>
      <c r="ALN71" s="6"/>
      <c r="ALO71" s="6"/>
      <c r="ALP71" s="6"/>
      <c r="ALQ71" s="6"/>
      <c r="ALR71" s="6"/>
      <c r="ALS71" s="6"/>
      <c r="ALT71" s="6"/>
      <c r="ALU71" s="6"/>
      <c r="ALV71" s="6"/>
      <c r="ALW71" s="6"/>
      <c r="ALX71" s="6"/>
      <c r="ALY71" s="6"/>
      <c r="ALZ71" s="6"/>
      <c r="AMA71" s="6"/>
      <c r="AMB71" s="6"/>
      <c r="AMC71" s="6"/>
      <c r="AMD71" s="6"/>
      <c r="AME71" s="6"/>
    </row>
    <row r="72" spans="1:1019" x14ac:dyDescent="0.25">
      <c r="A72" s="11" t="s">
        <v>60</v>
      </c>
      <c r="B72" s="13" t="s">
        <v>19</v>
      </c>
      <c r="C72" s="9">
        <v>0.92800000000000005</v>
      </c>
      <c r="D72" s="9">
        <v>1.157</v>
      </c>
      <c r="E72" s="8" t="s">
        <v>184</v>
      </c>
      <c r="F72" s="9">
        <v>0.60399999999999998</v>
      </c>
      <c r="G72" s="21" t="s">
        <v>10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6"/>
      <c r="OQ72" s="6"/>
      <c r="OR72" s="6"/>
      <c r="OS72" s="6"/>
      <c r="OT72" s="6"/>
      <c r="OU72" s="6"/>
      <c r="OV72" s="6"/>
      <c r="OW72" s="6"/>
      <c r="OX72" s="6"/>
      <c r="OY72" s="6"/>
      <c r="OZ72" s="6"/>
      <c r="PA72" s="6"/>
      <c r="PB72" s="6"/>
      <c r="PC72" s="6"/>
      <c r="PD72" s="6"/>
      <c r="PE72" s="6"/>
      <c r="PF72" s="6"/>
      <c r="PG72" s="6"/>
      <c r="PH72" s="6"/>
      <c r="PI72" s="6"/>
      <c r="PJ72" s="6"/>
      <c r="PK72" s="6"/>
      <c r="PL72" s="6"/>
      <c r="PM72" s="6"/>
      <c r="PN72" s="6"/>
      <c r="PO72" s="6"/>
      <c r="PP72" s="6"/>
      <c r="PQ72" s="6"/>
      <c r="PR72" s="6"/>
      <c r="PS72" s="6"/>
      <c r="PT72" s="6"/>
      <c r="PU72" s="6"/>
      <c r="PV72" s="6"/>
      <c r="PW72" s="6"/>
      <c r="PX72" s="6"/>
      <c r="PY72" s="6"/>
      <c r="PZ72" s="6"/>
      <c r="QA72" s="6"/>
      <c r="QB72" s="6"/>
      <c r="QC72" s="6"/>
      <c r="QD72" s="6"/>
      <c r="QE72" s="6"/>
      <c r="QF72" s="6"/>
      <c r="QG72" s="6"/>
      <c r="QH72" s="6"/>
      <c r="QI72" s="6"/>
      <c r="QJ72" s="6"/>
      <c r="QK72" s="6"/>
      <c r="QL72" s="6"/>
      <c r="QM72" s="6"/>
      <c r="QN72" s="6"/>
      <c r="QO72" s="6"/>
      <c r="QP72" s="6"/>
      <c r="QQ72" s="6"/>
      <c r="QR72" s="6"/>
      <c r="QS72" s="6"/>
      <c r="QT72" s="6"/>
      <c r="QU72" s="6"/>
      <c r="QV72" s="6"/>
      <c r="QW72" s="6"/>
      <c r="QX72" s="6"/>
      <c r="QY72" s="6"/>
      <c r="QZ72" s="6"/>
      <c r="RA72" s="6"/>
      <c r="RB72" s="6"/>
      <c r="RC72" s="6"/>
      <c r="RD72" s="6"/>
      <c r="RE72" s="6"/>
      <c r="RF72" s="6"/>
      <c r="RG72" s="6"/>
      <c r="RH72" s="6"/>
      <c r="RI72" s="6"/>
      <c r="RJ72" s="6"/>
      <c r="RK72" s="6"/>
      <c r="RL72" s="6"/>
      <c r="RM72" s="6"/>
      <c r="RN72" s="6"/>
      <c r="RO72" s="6"/>
      <c r="RP72" s="6"/>
      <c r="RQ72" s="6"/>
      <c r="RR72" s="6"/>
      <c r="RS72" s="6"/>
      <c r="RT72" s="6"/>
      <c r="RU72" s="6"/>
      <c r="RV72" s="6"/>
      <c r="RW72" s="6"/>
      <c r="RX72" s="6"/>
      <c r="RY72" s="6"/>
      <c r="RZ72" s="6"/>
      <c r="SA72" s="6"/>
      <c r="SB72" s="6"/>
      <c r="SC72" s="6"/>
      <c r="SD72" s="6"/>
      <c r="SE72" s="6"/>
      <c r="SF72" s="6"/>
      <c r="SG72" s="6"/>
      <c r="SH72" s="6"/>
      <c r="SI72" s="6"/>
      <c r="SJ72" s="6"/>
      <c r="SK72" s="6"/>
      <c r="SL72" s="6"/>
      <c r="SM72" s="6"/>
      <c r="SN72" s="6"/>
      <c r="SO72" s="6"/>
      <c r="SP72" s="6"/>
      <c r="SQ72" s="6"/>
      <c r="SR72" s="6"/>
      <c r="SS72" s="6"/>
      <c r="ST72" s="6"/>
      <c r="SU72" s="6"/>
      <c r="SV72" s="6"/>
      <c r="SW72" s="6"/>
      <c r="SX72" s="6"/>
      <c r="SY72" s="6"/>
      <c r="SZ72" s="6"/>
      <c r="TA72" s="6"/>
      <c r="TB72" s="6"/>
      <c r="TC72" s="6"/>
      <c r="TD72" s="6"/>
      <c r="TE72" s="6"/>
      <c r="TF72" s="6"/>
      <c r="TG72" s="6"/>
      <c r="TH72" s="6"/>
      <c r="TI72" s="6"/>
      <c r="TJ72" s="6"/>
      <c r="TK72" s="6"/>
      <c r="TL72" s="6"/>
      <c r="TM72" s="6"/>
      <c r="TN72" s="6"/>
      <c r="TO72" s="6"/>
      <c r="TP72" s="6"/>
      <c r="TQ72" s="6"/>
      <c r="TR72" s="6"/>
      <c r="TS72" s="6"/>
      <c r="TT72" s="6"/>
      <c r="TU72" s="6"/>
      <c r="TV72" s="6"/>
      <c r="TW72" s="6"/>
      <c r="TX72" s="6"/>
      <c r="TY72" s="6"/>
      <c r="TZ72" s="6"/>
      <c r="UA72" s="6"/>
      <c r="UB72" s="6"/>
      <c r="UC72" s="6"/>
      <c r="UD72" s="6"/>
      <c r="UE72" s="6"/>
      <c r="UF72" s="6"/>
      <c r="UG72" s="6"/>
      <c r="UH72" s="6"/>
      <c r="UI72" s="6"/>
      <c r="UJ72" s="6"/>
      <c r="UK72" s="6"/>
      <c r="UL72" s="6"/>
      <c r="UM72" s="6"/>
      <c r="UN72" s="6"/>
      <c r="UO72" s="6"/>
      <c r="UP72" s="6"/>
      <c r="UQ72" s="6"/>
      <c r="UR72" s="6"/>
      <c r="US72" s="6"/>
      <c r="UT72" s="6"/>
      <c r="UU72" s="6"/>
      <c r="UV72" s="6"/>
      <c r="UW72" s="6"/>
      <c r="UX72" s="6"/>
      <c r="UY72" s="6"/>
      <c r="UZ72" s="6"/>
      <c r="VA72" s="6"/>
      <c r="VB72" s="6"/>
      <c r="VC72" s="6"/>
      <c r="VD72" s="6"/>
      <c r="VE72" s="6"/>
      <c r="VF72" s="6"/>
      <c r="VG72" s="6"/>
      <c r="VH72" s="6"/>
      <c r="VI72" s="6"/>
      <c r="VJ72" s="6"/>
      <c r="VK72" s="6"/>
      <c r="VL72" s="6"/>
      <c r="VM72" s="6"/>
      <c r="VN72" s="6"/>
      <c r="VO72" s="6"/>
      <c r="VP72" s="6"/>
      <c r="VQ72" s="6"/>
      <c r="VR72" s="6"/>
      <c r="VS72" s="6"/>
      <c r="VT72" s="6"/>
      <c r="VU72" s="6"/>
      <c r="VV72" s="6"/>
      <c r="VW72" s="6"/>
      <c r="VX72" s="6"/>
      <c r="VY72" s="6"/>
      <c r="VZ72" s="6"/>
      <c r="WA72" s="6"/>
      <c r="WB72" s="6"/>
      <c r="WC72" s="6"/>
      <c r="WD72" s="6"/>
      <c r="WE72" s="6"/>
      <c r="WF72" s="6"/>
      <c r="WG72" s="6"/>
      <c r="WH72" s="6"/>
      <c r="WI72" s="6"/>
      <c r="WJ72" s="6"/>
      <c r="WK72" s="6"/>
      <c r="WL72" s="6"/>
      <c r="WM72" s="6"/>
      <c r="WN72" s="6"/>
      <c r="WO72" s="6"/>
      <c r="WP72" s="6"/>
      <c r="WQ72" s="6"/>
      <c r="WR72" s="6"/>
      <c r="WS72" s="6"/>
      <c r="WT72" s="6"/>
      <c r="WU72" s="6"/>
      <c r="WV72" s="6"/>
      <c r="WW72" s="6"/>
      <c r="WX72" s="6"/>
      <c r="WY72" s="6"/>
      <c r="WZ72" s="6"/>
      <c r="XA72" s="6"/>
      <c r="XB72" s="6"/>
      <c r="XC72" s="6"/>
      <c r="XD72" s="6"/>
      <c r="XE72" s="6"/>
      <c r="XF72" s="6"/>
      <c r="XG72" s="6"/>
      <c r="XH72" s="6"/>
      <c r="XI72" s="6"/>
      <c r="XJ72" s="6"/>
      <c r="XK72" s="6"/>
      <c r="XL72" s="6"/>
      <c r="XM72" s="6"/>
      <c r="XN72" s="6"/>
      <c r="XO72" s="6"/>
      <c r="XP72" s="6"/>
      <c r="XQ72" s="6"/>
      <c r="XR72" s="6"/>
      <c r="XS72" s="6"/>
      <c r="XT72" s="6"/>
      <c r="XU72" s="6"/>
      <c r="XV72" s="6"/>
      <c r="XW72" s="6"/>
      <c r="XX72" s="6"/>
      <c r="XY72" s="6"/>
      <c r="XZ72" s="6"/>
      <c r="YA72" s="6"/>
      <c r="YB72" s="6"/>
      <c r="YC72" s="6"/>
      <c r="YD72" s="6"/>
      <c r="YE72" s="6"/>
      <c r="YF72" s="6"/>
      <c r="YG72" s="6"/>
      <c r="YH72" s="6"/>
      <c r="YI72" s="6"/>
      <c r="YJ72" s="6"/>
      <c r="YK72" s="6"/>
      <c r="YL72" s="6"/>
      <c r="YM72" s="6"/>
      <c r="YN72" s="6"/>
      <c r="YO72" s="6"/>
      <c r="YP72" s="6"/>
      <c r="YQ72" s="6"/>
      <c r="YR72" s="6"/>
      <c r="YS72" s="6"/>
      <c r="YT72" s="6"/>
      <c r="YU72" s="6"/>
      <c r="YV72" s="6"/>
      <c r="YW72" s="6"/>
      <c r="YX72" s="6"/>
      <c r="YY72" s="6"/>
      <c r="YZ72" s="6"/>
      <c r="ZA72" s="6"/>
      <c r="ZB72" s="6"/>
      <c r="ZC72" s="6"/>
      <c r="ZD72" s="6"/>
      <c r="ZE72" s="6"/>
      <c r="ZF72" s="6"/>
      <c r="ZG72" s="6"/>
      <c r="ZH72" s="6"/>
      <c r="ZI72" s="6"/>
      <c r="ZJ72" s="6"/>
      <c r="ZK72" s="6"/>
      <c r="ZL72" s="6"/>
      <c r="ZM72" s="6"/>
      <c r="ZN72" s="6"/>
      <c r="ZO72" s="6"/>
      <c r="ZP72" s="6"/>
      <c r="ZQ72" s="6"/>
      <c r="ZR72" s="6"/>
      <c r="ZS72" s="6"/>
      <c r="ZT72" s="6"/>
      <c r="ZU72" s="6"/>
      <c r="ZV72" s="6"/>
      <c r="ZW72" s="6"/>
      <c r="ZX72" s="6"/>
      <c r="ZY72" s="6"/>
      <c r="ZZ72" s="6"/>
      <c r="AAA72" s="6"/>
      <c r="AAB72" s="6"/>
      <c r="AAC72" s="6"/>
      <c r="AAD72" s="6"/>
      <c r="AAE72" s="6"/>
      <c r="AAF72" s="6"/>
      <c r="AAG72" s="6"/>
      <c r="AAH72" s="6"/>
      <c r="AAI72" s="6"/>
      <c r="AAJ72" s="6"/>
      <c r="AAK72" s="6"/>
      <c r="AAL72" s="6"/>
      <c r="AAM72" s="6"/>
      <c r="AAN72" s="6"/>
      <c r="AAO72" s="6"/>
      <c r="AAP72" s="6"/>
      <c r="AAQ72" s="6"/>
      <c r="AAR72" s="6"/>
      <c r="AAS72" s="6"/>
      <c r="AAT72" s="6"/>
      <c r="AAU72" s="6"/>
      <c r="AAV72" s="6"/>
      <c r="AAW72" s="6"/>
      <c r="AAX72" s="6"/>
      <c r="AAY72" s="6"/>
      <c r="AAZ72" s="6"/>
      <c r="ABA72" s="6"/>
      <c r="ABB72" s="6"/>
      <c r="ABC72" s="6"/>
      <c r="ABD72" s="6"/>
      <c r="ABE72" s="6"/>
      <c r="ABF72" s="6"/>
      <c r="ABG72" s="6"/>
      <c r="ABH72" s="6"/>
      <c r="ABI72" s="6"/>
      <c r="ABJ72" s="6"/>
      <c r="ABK72" s="6"/>
      <c r="ABL72" s="6"/>
      <c r="ABM72" s="6"/>
      <c r="ABN72" s="6"/>
      <c r="ABO72" s="6"/>
      <c r="ABP72" s="6"/>
      <c r="ABQ72" s="6"/>
      <c r="ABR72" s="6"/>
      <c r="ABS72" s="6"/>
      <c r="ABT72" s="6"/>
      <c r="ABU72" s="6"/>
      <c r="ABV72" s="6"/>
      <c r="ABW72" s="6"/>
      <c r="ABX72" s="6"/>
      <c r="ABY72" s="6"/>
      <c r="ABZ72" s="6"/>
      <c r="ACA72" s="6"/>
      <c r="ACB72" s="6"/>
      <c r="ACC72" s="6"/>
      <c r="ACD72" s="6"/>
      <c r="ACE72" s="6"/>
      <c r="ACF72" s="6"/>
      <c r="ACG72" s="6"/>
      <c r="ACH72" s="6"/>
      <c r="ACI72" s="6"/>
      <c r="ACJ72" s="6"/>
      <c r="ACK72" s="6"/>
      <c r="ACL72" s="6"/>
      <c r="ACM72" s="6"/>
      <c r="ACN72" s="6"/>
      <c r="ACO72" s="6"/>
      <c r="ACP72" s="6"/>
      <c r="ACQ72" s="6"/>
      <c r="ACR72" s="6"/>
      <c r="ACS72" s="6"/>
      <c r="ACT72" s="6"/>
      <c r="ACU72" s="6"/>
      <c r="ACV72" s="6"/>
      <c r="ACW72" s="6"/>
      <c r="ACX72" s="6"/>
      <c r="ACY72" s="6"/>
      <c r="ACZ72" s="6"/>
      <c r="ADA72" s="6"/>
      <c r="ADB72" s="6"/>
      <c r="ADC72" s="6"/>
      <c r="ADD72" s="6"/>
      <c r="ADE72" s="6"/>
      <c r="ADF72" s="6"/>
      <c r="ADG72" s="6"/>
      <c r="ADH72" s="6"/>
      <c r="ADI72" s="6"/>
      <c r="ADJ72" s="6"/>
      <c r="ADK72" s="6"/>
      <c r="ADL72" s="6"/>
      <c r="ADM72" s="6"/>
      <c r="ADN72" s="6"/>
      <c r="ADO72" s="6"/>
      <c r="ADP72" s="6"/>
      <c r="ADQ72" s="6"/>
      <c r="ADR72" s="6"/>
      <c r="ADS72" s="6"/>
      <c r="ADT72" s="6"/>
      <c r="ADU72" s="6"/>
      <c r="ADV72" s="6"/>
      <c r="ADW72" s="6"/>
      <c r="ADX72" s="6"/>
      <c r="ADY72" s="6"/>
      <c r="ADZ72" s="6"/>
      <c r="AEA72" s="6"/>
      <c r="AEB72" s="6"/>
      <c r="AEC72" s="6"/>
      <c r="AED72" s="6"/>
      <c r="AEE72" s="6"/>
      <c r="AEF72" s="6"/>
      <c r="AEG72" s="6"/>
      <c r="AEH72" s="6"/>
      <c r="AEI72" s="6"/>
      <c r="AEJ72" s="6"/>
      <c r="AEK72" s="6"/>
      <c r="AEL72" s="6"/>
      <c r="AEM72" s="6"/>
      <c r="AEN72" s="6"/>
      <c r="AEO72" s="6"/>
      <c r="AEP72" s="6"/>
      <c r="AEQ72" s="6"/>
      <c r="AER72" s="6"/>
      <c r="AES72" s="6"/>
      <c r="AET72" s="6"/>
      <c r="AEU72" s="6"/>
      <c r="AEV72" s="6"/>
      <c r="AEW72" s="6"/>
      <c r="AEX72" s="6"/>
      <c r="AEY72" s="6"/>
      <c r="AEZ72" s="6"/>
      <c r="AFA72" s="6"/>
      <c r="AFB72" s="6"/>
      <c r="AFC72" s="6"/>
      <c r="AFD72" s="6"/>
      <c r="AFE72" s="6"/>
      <c r="AFF72" s="6"/>
      <c r="AFG72" s="6"/>
      <c r="AFH72" s="6"/>
      <c r="AFI72" s="6"/>
      <c r="AFJ72" s="6"/>
      <c r="AFK72" s="6"/>
      <c r="AFL72" s="6"/>
      <c r="AFM72" s="6"/>
      <c r="AFN72" s="6"/>
      <c r="AFO72" s="6"/>
      <c r="AFP72" s="6"/>
      <c r="AFQ72" s="6"/>
      <c r="AFR72" s="6"/>
      <c r="AFS72" s="6"/>
      <c r="AFT72" s="6"/>
      <c r="AFU72" s="6"/>
      <c r="AFV72" s="6"/>
      <c r="AFW72" s="6"/>
      <c r="AFX72" s="6"/>
      <c r="AFY72" s="6"/>
      <c r="AFZ72" s="6"/>
      <c r="AGA72" s="6"/>
      <c r="AGB72" s="6"/>
      <c r="AGC72" s="6"/>
      <c r="AGD72" s="6"/>
      <c r="AGE72" s="6"/>
      <c r="AGF72" s="6"/>
      <c r="AGG72" s="6"/>
      <c r="AGH72" s="6"/>
      <c r="AGI72" s="6"/>
      <c r="AGJ72" s="6"/>
      <c r="AGK72" s="6"/>
      <c r="AGL72" s="6"/>
      <c r="AGM72" s="6"/>
      <c r="AGN72" s="6"/>
      <c r="AGO72" s="6"/>
      <c r="AGP72" s="6"/>
      <c r="AGQ72" s="6"/>
      <c r="AGR72" s="6"/>
      <c r="AGS72" s="6"/>
      <c r="AGT72" s="6"/>
      <c r="AGU72" s="6"/>
      <c r="AGV72" s="6"/>
      <c r="AGW72" s="6"/>
      <c r="AGX72" s="6"/>
      <c r="AGY72" s="6"/>
      <c r="AGZ72" s="6"/>
      <c r="AHA72" s="6"/>
      <c r="AHB72" s="6"/>
      <c r="AHC72" s="6"/>
      <c r="AHD72" s="6"/>
      <c r="AHE72" s="6"/>
      <c r="AHF72" s="6"/>
      <c r="AHG72" s="6"/>
      <c r="AHH72" s="6"/>
      <c r="AHI72" s="6"/>
      <c r="AHJ72" s="6"/>
      <c r="AHK72" s="6"/>
      <c r="AHL72" s="6"/>
      <c r="AHM72" s="6"/>
      <c r="AHN72" s="6"/>
      <c r="AHO72" s="6"/>
      <c r="AHP72" s="6"/>
      <c r="AHQ72" s="6"/>
      <c r="AHR72" s="6"/>
      <c r="AHS72" s="6"/>
      <c r="AHT72" s="6"/>
      <c r="AHU72" s="6"/>
      <c r="AHV72" s="6"/>
      <c r="AHW72" s="6"/>
      <c r="AHX72" s="6"/>
      <c r="AHY72" s="6"/>
      <c r="AHZ72" s="6"/>
      <c r="AIA72" s="6"/>
      <c r="AIB72" s="6"/>
      <c r="AIC72" s="6"/>
      <c r="AID72" s="6"/>
      <c r="AIE72" s="6"/>
      <c r="AIF72" s="6"/>
      <c r="AIG72" s="6"/>
      <c r="AIH72" s="6"/>
      <c r="AII72" s="6"/>
      <c r="AIJ72" s="6"/>
      <c r="AIK72" s="6"/>
      <c r="AIL72" s="6"/>
      <c r="AIM72" s="6"/>
      <c r="AIN72" s="6"/>
      <c r="AIO72" s="6"/>
      <c r="AIP72" s="6"/>
      <c r="AIQ72" s="6"/>
      <c r="AIR72" s="6"/>
      <c r="AIS72" s="6"/>
      <c r="AIT72" s="6"/>
      <c r="AIU72" s="6"/>
      <c r="AIV72" s="6"/>
      <c r="AIW72" s="6"/>
      <c r="AIX72" s="6"/>
      <c r="AIY72" s="6"/>
      <c r="AIZ72" s="6"/>
      <c r="AJA72" s="6"/>
      <c r="AJB72" s="6"/>
      <c r="AJC72" s="6"/>
      <c r="AJD72" s="6"/>
      <c r="AJE72" s="6"/>
      <c r="AJF72" s="6"/>
      <c r="AJG72" s="6"/>
      <c r="AJH72" s="6"/>
      <c r="AJI72" s="6"/>
      <c r="AJJ72" s="6"/>
      <c r="AJK72" s="6"/>
      <c r="AJL72" s="6"/>
      <c r="AJM72" s="6"/>
      <c r="AJN72" s="6"/>
      <c r="AJO72" s="6"/>
      <c r="AJP72" s="6"/>
      <c r="AJQ72" s="6"/>
      <c r="AJR72" s="6"/>
      <c r="AJS72" s="6"/>
      <c r="AJT72" s="6"/>
      <c r="AJU72" s="6"/>
      <c r="AJV72" s="6"/>
      <c r="AJW72" s="6"/>
      <c r="AJX72" s="6"/>
      <c r="AJY72" s="6"/>
      <c r="AJZ72" s="6"/>
      <c r="AKA72" s="6"/>
      <c r="AKB72" s="6"/>
      <c r="AKC72" s="6"/>
      <c r="AKD72" s="6"/>
      <c r="AKE72" s="6"/>
      <c r="AKF72" s="6"/>
      <c r="AKG72" s="6"/>
      <c r="AKH72" s="6"/>
      <c r="AKI72" s="6"/>
      <c r="AKJ72" s="6"/>
      <c r="AKK72" s="6"/>
      <c r="AKL72" s="6"/>
      <c r="AKM72" s="6"/>
      <c r="AKN72" s="6"/>
      <c r="AKO72" s="6"/>
      <c r="AKP72" s="6"/>
      <c r="AKQ72" s="6"/>
      <c r="AKR72" s="6"/>
      <c r="AKS72" s="6"/>
      <c r="AKT72" s="6"/>
      <c r="AKU72" s="6"/>
      <c r="AKV72" s="6"/>
      <c r="AKW72" s="6"/>
      <c r="AKX72" s="6"/>
      <c r="AKY72" s="6"/>
      <c r="AKZ72" s="6"/>
      <c r="ALA72" s="6"/>
      <c r="ALB72" s="6"/>
      <c r="ALC72" s="6"/>
      <c r="ALD72" s="6"/>
      <c r="ALE72" s="6"/>
      <c r="ALF72" s="6"/>
      <c r="ALG72" s="6"/>
      <c r="ALH72" s="6"/>
      <c r="ALI72" s="6"/>
      <c r="ALJ72" s="6"/>
      <c r="ALK72" s="6"/>
      <c r="ALL72" s="6"/>
      <c r="ALM72" s="6"/>
      <c r="ALN72" s="6"/>
      <c r="ALO72" s="6"/>
      <c r="ALP72" s="6"/>
      <c r="ALQ72" s="6"/>
      <c r="ALR72" s="6"/>
      <c r="ALS72" s="6"/>
      <c r="ALT72" s="6"/>
      <c r="ALU72" s="6"/>
      <c r="ALV72" s="6"/>
      <c r="ALW72" s="6"/>
      <c r="ALX72" s="6"/>
      <c r="ALY72" s="6"/>
      <c r="ALZ72" s="6"/>
      <c r="AMA72" s="6"/>
      <c r="AMB72" s="6"/>
      <c r="AMC72" s="6"/>
      <c r="AMD72" s="6"/>
      <c r="AME72" s="6"/>
    </row>
    <row r="73" spans="1:1019" x14ac:dyDescent="0.25">
      <c r="A73" s="11" t="s">
        <v>60</v>
      </c>
      <c r="B73" s="13" t="s">
        <v>19</v>
      </c>
      <c r="C73" s="9">
        <v>0.92900000000000005</v>
      </c>
      <c r="D73" s="9">
        <v>1.169</v>
      </c>
      <c r="E73" s="8" t="s">
        <v>192</v>
      </c>
      <c r="F73" s="9">
        <v>0.60499999999999998</v>
      </c>
      <c r="G73" s="21" t="s">
        <v>10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  <c r="ABW73" s="6"/>
      <c r="ABX73" s="6"/>
      <c r="ABY73" s="6"/>
      <c r="ABZ73" s="6"/>
      <c r="ACA73" s="6"/>
      <c r="ACB73" s="6"/>
      <c r="ACC73" s="6"/>
      <c r="ACD73" s="6"/>
      <c r="ACE73" s="6"/>
      <c r="ACF73" s="6"/>
      <c r="ACG73" s="6"/>
      <c r="ACH73" s="6"/>
      <c r="ACI73" s="6"/>
      <c r="ACJ73" s="6"/>
      <c r="ACK73" s="6"/>
      <c r="ACL73" s="6"/>
      <c r="ACM73" s="6"/>
      <c r="ACN73" s="6"/>
      <c r="ACO73" s="6"/>
      <c r="ACP73" s="6"/>
      <c r="ACQ73" s="6"/>
      <c r="ACR73" s="6"/>
      <c r="ACS73" s="6"/>
      <c r="ACT73" s="6"/>
      <c r="ACU73" s="6"/>
      <c r="ACV73" s="6"/>
      <c r="ACW73" s="6"/>
      <c r="ACX73" s="6"/>
      <c r="ACY73" s="6"/>
      <c r="ACZ73" s="6"/>
      <c r="ADA73" s="6"/>
      <c r="ADB73" s="6"/>
      <c r="ADC73" s="6"/>
      <c r="ADD73" s="6"/>
      <c r="ADE73" s="6"/>
      <c r="ADF73" s="6"/>
      <c r="ADG73" s="6"/>
      <c r="ADH73" s="6"/>
      <c r="ADI73" s="6"/>
      <c r="ADJ73" s="6"/>
      <c r="ADK73" s="6"/>
      <c r="ADL73" s="6"/>
      <c r="ADM73" s="6"/>
      <c r="ADN73" s="6"/>
      <c r="ADO73" s="6"/>
      <c r="ADP73" s="6"/>
      <c r="ADQ73" s="6"/>
      <c r="ADR73" s="6"/>
      <c r="ADS73" s="6"/>
      <c r="ADT73" s="6"/>
      <c r="ADU73" s="6"/>
      <c r="ADV73" s="6"/>
      <c r="ADW73" s="6"/>
      <c r="ADX73" s="6"/>
      <c r="ADY73" s="6"/>
      <c r="ADZ73" s="6"/>
      <c r="AEA73" s="6"/>
      <c r="AEB73" s="6"/>
      <c r="AEC73" s="6"/>
      <c r="AED73" s="6"/>
      <c r="AEE73" s="6"/>
      <c r="AEF73" s="6"/>
      <c r="AEG73" s="6"/>
      <c r="AEH73" s="6"/>
      <c r="AEI73" s="6"/>
      <c r="AEJ73" s="6"/>
      <c r="AEK73" s="6"/>
      <c r="AEL73" s="6"/>
      <c r="AEM73" s="6"/>
      <c r="AEN73" s="6"/>
      <c r="AEO73" s="6"/>
      <c r="AEP73" s="6"/>
      <c r="AEQ73" s="6"/>
      <c r="AER73" s="6"/>
      <c r="AES73" s="6"/>
      <c r="AET73" s="6"/>
      <c r="AEU73" s="6"/>
      <c r="AEV73" s="6"/>
      <c r="AEW73" s="6"/>
      <c r="AEX73" s="6"/>
      <c r="AEY73" s="6"/>
      <c r="AEZ73" s="6"/>
      <c r="AFA73" s="6"/>
      <c r="AFB73" s="6"/>
      <c r="AFC73" s="6"/>
      <c r="AFD73" s="6"/>
      <c r="AFE73" s="6"/>
      <c r="AFF73" s="6"/>
      <c r="AFG73" s="6"/>
      <c r="AFH73" s="6"/>
      <c r="AFI73" s="6"/>
      <c r="AFJ73" s="6"/>
      <c r="AFK73" s="6"/>
      <c r="AFL73" s="6"/>
      <c r="AFM73" s="6"/>
      <c r="AFN73" s="6"/>
      <c r="AFO73" s="6"/>
      <c r="AFP73" s="6"/>
      <c r="AFQ73" s="6"/>
      <c r="AFR73" s="6"/>
      <c r="AFS73" s="6"/>
      <c r="AFT73" s="6"/>
      <c r="AFU73" s="6"/>
      <c r="AFV73" s="6"/>
      <c r="AFW73" s="6"/>
      <c r="AFX73" s="6"/>
      <c r="AFY73" s="6"/>
      <c r="AFZ73" s="6"/>
      <c r="AGA73" s="6"/>
      <c r="AGB73" s="6"/>
      <c r="AGC73" s="6"/>
      <c r="AGD73" s="6"/>
      <c r="AGE73" s="6"/>
      <c r="AGF73" s="6"/>
      <c r="AGG73" s="6"/>
      <c r="AGH73" s="6"/>
      <c r="AGI73" s="6"/>
      <c r="AGJ73" s="6"/>
      <c r="AGK73" s="6"/>
      <c r="AGL73" s="6"/>
      <c r="AGM73" s="6"/>
      <c r="AGN73" s="6"/>
      <c r="AGO73" s="6"/>
      <c r="AGP73" s="6"/>
      <c r="AGQ73" s="6"/>
      <c r="AGR73" s="6"/>
      <c r="AGS73" s="6"/>
      <c r="AGT73" s="6"/>
      <c r="AGU73" s="6"/>
      <c r="AGV73" s="6"/>
      <c r="AGW73" s="6"/>
      <c r="AGX73" s="6"/>
      <c r="AGY73" s="6"/>
      <c r="AGZ73" s="6"/>
      <c r="AHA73" s="6"/>
      <c r="AHB73" s="6"/>
      <c r="AHC73" s="6"/>
      <c r="AHD73" s="6"/>
      <c r="AHE73" s="6"/>
      <c r="AHF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6"/>
      <c r="ALO73" s="6"/>
      <c r="ALP73" s="6"/>
      <c r="ALQ73" s="6"/>
      <c r="ALR73" s="6"/>
      <c r="ALS73" s="6"/>
      <c r="ALT73" s="6"/>
      <c r="ALU73" s="6"/>
      <c r="ALV73" s="6"/>
      <c r="ALW73" s="6"/>
      <c r="ALX73" s="6"/>
      <c r="ALY73" s="6"/>
      <c r="ALZ73" s="6"/>
      <c r="AMA73" s="6"/>
      <c r="AMB73" s="6"/>
      <c r="AMC73" s="6"/>
      <c r="AMD73" s="6"/>
      <c r="AME73" s="6"/>
    </row>
    <row r="74" spans="1:1019" x14ac:dyDescent="0.25">
      <c r="A74" s="11" t="s">
        <v>60</v>
      </c>
      <c r="B74" s="13" t="s">
        <v>19</v>
      </c>
      <c r="C74" s="9">
        <v>0.95</v>
      </c>
      <c r="D74" s="9">
        <v>1.2</v>
      </c>
      <c r="E74" s="8" t="s">
        <v>194</v>
      </c>
      <c r="F74" s="9">
        <v>0.63</v>
      </c>
      <c r="G74" s="21" t="s">
        <v>10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  <c r="ALT74" s="6"/>
      <c r="ALU74" s="6"/>
      <c r="ALV74" s="6"/>
      <c r="ALW74" s="6"/>
      <c r="ALX74" s="6"/>
      <c r="ALY74" s="6"/>
      <c r="ALZ74" s="6"/>
      <c r="AMA74" s="6"/>
      <c r="AMB74" s="6"/>
      <c r="AMC74" s="6"/>
      <c r="AMD74" s="6"/>
      <c r="AME74" s="6"/>
    </row>
    <row r="75" spans="1:1019" x14ac:dyDescent="0.25">
      <c r="A75" s="7" t="s">
        <v>61</v>
      </c>
      <c r="B75" s="18" t="s">
        <v>13</v>
      </c>
      <c r="C75" s="9">
        <v>0.26800000000000002</v>
      </c>
      <c r="D75" s="9">
        <v>0.39300000000000002</v>
      </c>
      <c r="E75" s="8" t="s">
        <v>62</v>
      </c>
      <c r="F75" s="9">
        <f>0.634-0.44-0.025</f>
        <v>0.16900000000000001</v>
      </c>
      <c r="G75" s="21" t="s">
        <v>10</v>
      </c>
    </row>
    <row r="76" spans="1:1019" x14ac:dyDescent="0.25">
      <c r="A76" s="7" t="s">
        <v>61</v>
      </c>
      <c r="B76" s="18" t="s">
        <v>19</v>
      </c>
      <c r="C76" s="3">
        <v>0.98799999999999999</v>
      </c>
      <c r="D76" s="3">
        <v>1.196</v>
      </c>
      <c r="E76" s="4" t="s">
        <v>63</v>
      </c>
      <c r="F76" s="3">
        <v>0.63200000000000001</v>
      </c>
      <c r="G76" s="21" t="s">
        <v>10</v>
      </c>
    </row>
    <row r="77" spans="1:1019" x14ac:dyDescent="0.25">
      <c r="A77" s="7" t="s">
        <v>61</v>
      </c>
      <c r="B77" s="18" t="s">
        <v>19</v>
      </c>
      <c r="C77" s="3">
        <v>0.94299999999999995</v>
      </c>
      <c r="D77" s="3">
        <v>1.1830000000000001</v>
      </c>
      <c r="E77" s="4" t="s">
        <v>133</v>
      </c>
      <c r="F77" s="3">
        <v>0.63400000000000001</v>
      </c>
      <c r="G77" s="21" t="s">
        <v>10</v>
      </c>
    </row>
    <row r="78" spans="1:1019" x14ac:dyDescent="0.25">
      <c r="A78" s="11" t="s">
        <v>64</v>
      </c>
      <c r="B78" s="13" t="s">
        <v>13</v>
      </c>
      <c r="C78" s="12">
        <v>2.5999999999999999E-2</v>
      </c>
      <c r="D78" s="12">
        <v>0.151</v>
      </c>
      <c r="E78" s="13" t="s">
        <v>65</v>
      </c>
      <c r="F78" s="12">
        <f>6.074-4.8-0.5-0.6</f>
        <v>0.17400000000000004</v>
      </c>
      <c r="G78" s="29" t="s">
        <v>10</v>
      </c>
    </row>
    <row r="79" spans="1:1019" x14ac:dyDescent="0.25">
      <c r="A79" s="11" t="s">
        <v>64</v>
      </c>
      <c r="B79" s="13" t="s">
        <v>19</v>
      </c>
      <c r="C79" s="12">
        <v>0.93</v>
      </c>
      <c r="D79" s="12">
        <v>1.17</v>
      </c>
      <c r="E79" s="13" t="s">
        <v>157</v>
      </c>
      <c r="F79" s="12">
        <v>6.0549999999999997</v>
      </c>
      <c r="G79" s="29" t="s">
        <v>10</v>
      </c>
    </row>
    <row r="80" spans="1:1019" x14ac:dyDescent="0.25">
      <c r="A80" s="11" t="s">
        <v>64</v>
      </c>
      <c r="B80" s="13" t="s">
        <v>19</v>
      </c>
      <c r="C80" s="12">
        <v>0.93</v>
      </c>
      <c r="D80" s="12">
        <v>1.175</v>
      </c>
      <c r="E80" s="13" t="s">
        <v>158</v>
      </c>
      <c r="F80" s="12">
        <v>6.0510000000000002</v>
      </c>
      <c r="G80" s="29" t="s">
        <v>10</v>
      </c>
    </row>
    <row r="81" spans="1:7" x14ac:dyDescent="0.25">
      <c r="A81" s="11" t="s">
        <v>64</v>
      </c>
      <c r="B81" s="13" t="s">
        <v>19</v>
      </c>
      <c r="C81" s="12">
        <v>0.92800000000000005</v>
      </c>
      <c r="D81" s="12">
        <v>1.1839999999999999</v>
      </c>
      <c r="E81" s="13" t="s">
        <v>159</v>
      </c>
      <c r="F81" s="12">
        <v>6.0439999999999996</v>
      </c>
      <c r="G81" s="29" t="s">
        <v>10</v>
      </c>
    </row>
    <row r="82" spans="1:7" x14ac:dyDescent="0.25">
      <c r="A82" s="11" t="s">
        <v>66</v>
      </c>
      <c r="B82" s="4" t="s">
        <v>19</v>
      </c>
      <c r="C82" s="3">
        <v>0.22700000000000001</v>
      </c>
      <c r="D82" s="3">
        <v>0.47199999999999998</v>
      </c>
      <c r="E82" s="4" t="s">
        <v>152</v>
      </c>
      <c r="F82" s="9">
        <f>5.555-3.7-0.68</f>
        <v>1.1749999999999994</v>
      </c>
      <c r="G82" s="29" t="s">
        <v>10</v>
      </c>
    </row>
    <row r="83" spans="1:7" x14ac:dyDescent="0.25">
      <c r="A83" s="11" t="s">
        <v>66</v>
      </c>
      <c r="B83" s="4" t="s">
        <v>19</v>
      </c>
      <c r="C83" s="3">
        <v>1.06</v>
      </c>
      <c r="D83" s="3">
        <v>1.31</v>
      </c>
      <c r="E83" s="4" t="s">
        <v>167</v>
      </c>
      <c r="F83" s="9">
        <v>5.5529999999999999</v>
      </c>
      <c r="G83" s="29" t="s">
        <v>10</v>
      </c>
    </row>
    <row r="84" spans="1:7" x14ac:dyDescent="0.25">
      <c r="A84" s="11" t="s">
        <v>66</v>
      </c>
      <c r="B84" s="4" t="s">
        <v>19</v>
      </c>
      <c r="C84" s="3">
        <v>1.0349999999999999</v>
      </c>
      <c r="D84" s="3">
        <v>1.2849999999999999</v>
      </c>
      <c r="E84" s="4" t="s">
        <v>168</v>
      </c>
      <c r="F84" s="9">
        <v>5.556</v>
      </c>
      <c r="G84" s="29" t="s">
        <v>10</v>
      </c>
    </row>
    <row r="85" spans="1:7" x14ac:dyDescent="0.25">
      <c r="A85" s="11" t="s">
        <v>66</v>
      </c>
      <c r="B85" s="4" t="s">
        <v>19</v>
      </c>
      <c r="C85" s="3">
        <v>1.093</v>
      </c>
      <c r="D85" s="3">
        <v>1.2929999999999999</v>
      </c>
      <c r="E85" s="4" t="s">
        <v>169</v>
      </c>
      <c r="F85" s="9">
        <v>5.5540000000000003</v>
      </c>
      <c r="G85" s="29" t="s">
        <v>10</v>
      </c>
    </row>
    <row r="86" spans="1:7" x14ac:dyDescent="0.25">
      <c r="A86" s="11" t="s">
        <v>66</v>
      </c>
      <c r="B86" s="4" t="s">
        <v>19</v>
      </c>
      <c r="C86" s="3">
        <v>1.095</v>
      </c>
      <c r="D86" s="3">
        <v>1.3049999999999999</v>
      </c>
      <c r="E86" s="4" t="s">
        <v>170</v>
      </c>
      <c r="F86" s="9">
        <v>5.5670000000000002</v>
      </c>
      <c r="G86" s="29" t="s">
        <v>10</v>
      </c>
    </row>
    <row r="87" spans="1:7" x14ac:dyDescent="0.25">
      <c r="A87" s="11" t="s">
        <v>66</v>
      </c>
      <c r="B87" s="4" t="s">
        <v>19</v>
      </c>
      <c r="C87" s="3"/>
      <c r="D87" s="3">
        <v>1.3280000000000001</v>
      </c>
      <c r="E87" s="4" t="s">
        <v>171</v>
      </c>
      <c r="F87" s="9">
        <v>5.5529999999999999</v>
      </c>
      <c r="G87" s="29" t="s">
        <v>10</v>
      </c>
    </row>
    <row r="88" spans="1:7" ht="16.5" customHeight="1" x14ac:dyDescent="0.25">
      <c r="A88" s="11" t="s">
        <v>67</v>
      </c>
      <c r="B88" s="18" t="s">
        <v>13</v>
      </c>
      <c r="C88" s="3">
        <v>4.2000000000000003E-2</v>
      </c>
      <c r="D88" s="3">
        <v>0.157</v>
      </c>
      <c r="E88" s="4" t="s">
        <v>68</v>
      </c>
      <c r="F88" s="3">
        <f>5.123-2.943-1.948-0.036-0.036</f>
        <v>0.1600000000000002</v>
      </c>
      <c r="G88" s="21" t="s">
        <v>10</v>
      </c>
    </row>
    <row r="89" spans="1:7" ht="16.5" customHeight="1" x14ac:dyDescent="0.25">
      <c r="A89" s="11" t="s">
        <v>67</v>
      </c>
      <c r="B89" s="18" t="s">
        <v>19</v>
      </c>
      <c r="C89" s="3">
        <v>0.51600000000000001</v>
      </c>
      <c r="D89" s="3">
        <v>0.71599999999999997</v>
      </c>
      <c r="E89" s="4" t="s">
        <v>200</v>
      </c>
      <c r="F89" s="3">
        <f>4.232-2.22</f>
        <v>2.012</v>
      </c>
      <c r="G89" s="21" t="s">
        <v>10</v>
      </c>
    </row>
    <row r="90" spans="1:7" ht="16.5" customHeight="1" x14ac:dyDescent="0.25">
      <c r="A90" s="11" t="s">
        <v>67</v>
      </c>
      <c r="B90" s="18" t="s">
        <v>19</v>
      </c>
      <c r="C90" s="3">
        <v>0.71399999999999997</v>
      </c>
      <c r="D90" s="3">
        <v>0.88800000000000001</v>
      </c>
      <c r="E90" s="4" t="s">
        <v>206</v>
      </c>
      <c r="F90" s="3">
        <f>4.234-1.449</f>
        <v>2.7850000000000001</v>
      </c>
      <c r="G90" s="21" t="s">
        <v>10</v>
      </c>
    </row>
    <row r="91" spans="1:7" ht="16.5" customHeight="1" x14ac:dyDescent="0.25">
      <c r="A91" s="11" t="s">
        <v>67</v>
      </c>
      <c r="B91" s="18" t="s">
        <v>19</v>
      </c>
      <c r="C91" s="3">
        <v>1.123</v>
      </c>
      <c r="D91" s="3">
        <v>1.34</v>
      </c>
      <c r="E91" s="4" t="s">
        <v>223</v>
      </c>
      <c r="F91" s="3">
        <v>4.4539999999999997</v>
      </c>
      <c r="G91" s="21" t="s">
        <v>10</v>
      </c>
    </row>
    <row r="92" spans="1:7" ht="16.5" customHeight="1" x14ac:dyDescent="0.25">
      <c r="A92" s="11" t="s">
        <v>67</v>
      </c>
      <c r="B92" s="18" t="s">
        <v>19</v>
      </c>
      <c r="C92" s="3">
        <v>1.115</v>
      </c>
      <c r="D92" s="3">
        <v>1.359</v>
      </c>
      <c r="E92" s="4" t="s">
        <v>225</v>
      </c>
      <c r="F92" s="3">
        <v>4.4530000000000003</v>
      </c>
      <c r="G92" s="21" t="s">
        <v>10</v>
      </c>
    </row>
    <row r="93" spans="1:7" ht="16.5" customHeight="1" x14ac:dyDescent="0.25">
      <c r="A93" s="11" t="s">
        <v>67</v>
      </c>
      <c r="B93" s="18" t="s">
        <v>19</v>
      </c>
      <c r="C93" s="3">
        <v>1.1040000000000001</v>
      </c>
      <c r="D93" s="3">
        <v>1.333</v>
      </c>
      <c r="E93" s="4" t="s">
        <v>224</v>
      </c>
      <c r="F93" s="3">
        <v>4.4370000000000003</v>
      </c>
      <c r="G93" s="21" t="s">
        <v>10</v>
      </c>
    </row>
    <row r="94" spans="1:7" ht="16.5" customHeight="1" x14ac:dyDescent="0.25">
      <c r="A94" s="11" t="s">
        <v>67</v>
      </c>
      <c r="B94" s="18" t="s">
        <v>19</v>
      </c>
      <c r="C94" s="3">
        <v>1.139</v>
      </c>
      <c r="D94" s="3">
        <v>1.3540000000000001</v>
      </c>
      <c r="E94" s="4" t="s">
        <v>228</v>
      </c>
      <c r="F94" s="3">
        <v>4.452</v>
      </c>
      <c r="G94" s="21" t="s">
        <v>10</v>
      </c>
    </row>
    <row r="95" spans="1:7" ht="16.5" customHeight="1" x14ac:dyDescent="0.25">
      <c r="A95" s="11" t="s">
        <v>67</v>
      </c>
      <c r="B95" s="18" t="s">
        <v>19</v>
      </c>
      <c r="C95" s="22">
        <v>1.161</v>
      </c>
      <c r="D95" s="22">
        <v>1.355</v>
      </c>
      <c r="E95" s="23" t="s">
        <v>247</v>
      </c>
      <c r="F95" s="22">
        <v>4.5709999999999997</v>
      </c>
      <c r="G95" s="21" t="s">
        <v>10</v>
      </c>
    </row>
    <row r="96" spans="1:7" x14ac:dyDescent="0.25">
      <c r="A96" s="27" t="s">
        <v>69</v>
      </c>
      <c r="B96" s="4" t="s">
        <v>19</v>
      </c>
      <c r="C96" s="8">
        <v>0.30499999999999999</v>
      </c>
      <c r="D96" s="8">
        <v>0.43</v>
      </c>
      <c r="E96" s="8" t="s">
        <v>138</v>
      </c>
      <c r="F96" s="28">
        <f>3.831-3-0.36-0.066</f>
        <v>0.40499999999999997</v>
      </c>
      <c r="G96" s="21" t="s">
        <v>10</v>
      </c>
    </row>
    <row r="97" spans="1:7" x14ac:dyDescent="0.25">
      <c r="A97" s="27" t="s">
        <v>69</v>
      </c>
      <c r="B97" s="4" t="s">
        <v>72</v>
      </c>
      <c r="C97" s="8">
        <v>0.104</v>
      </c>
      <c r="D97" s="8">
        <v>0.224</v>
      </c>
      <c r="E97" s="8" t="s">
        <v>231</v>
      </c>
      <c r="F97" s="28">
        <v>0.317</v>
      </c>
      <c r="G97" s="21" t="s">
        <v>10</v>
      </c>
    </row>
    <row r="98" spans="1:7" s="5" customFormat="1" ht="12.75" x14ac:dyDescent="0.2">
      <c r="A98" s="11" t="s">
        <v>70</v>
      </c>
      <c r="B98" s="4" t="s">
        <v>29</v>
      </c>
      <c r="C98" s="9">
        <v>0.151</v>
      </c>
      <c r="D98" s="9">
        <v>0.315</v>
      </c>
      <c r="E98" s="9" t="s">
        <v>191</v>
      </c>
      <c r="F98" s="9">
        <f>3.261-2.052-0.549-0.305</f>
        <v>0.35500000000000004</v>
      </c>
      <c r="G98" s="29" t="s">
        <v>10</v>
      </c>
    </row>
    <row r="99" spans="1:7" s="5" customFormat="1" ht="12.75" x14ac:dyDescent="0.2">
      <c r="A99" s="11" t="s">
        <v>70</v>
      </c>
      <c r="B99" s="4" t="s">
        <v>29</v>
      </c>
      <c r="C99" s="9">
        <v>0.20899999999999999</v>
      </c>
      <c r="D99" s="9">
        <v>0.374</v>
      </c>
      <c r="E99" s="9" t="s">
        <v>205</v>
      </c>
      <c r="F99" s="9">
        <f>3.338-2.823</f>
        <v>0.51500000000000012</v>
      </c>
      <c r="G99" s="29" t="s">
        <v>10</v>
      </c>
    </row>
    <row r="100" spans="1:7" s="5" customFormat="1" ht="12.75" x14ac:dyDescent="0.2">
      <c r="A100" s="11" t="s">
        <v>70</v>
      </c>
      <c r="B100" s="4" t="s">
        <v>19</v>
      </c>
      <c r="C100" s="9">
        <v>0.22600000000000001</v>
      </c>
      <c r="D100" s="9">
        <v>0.45700000000000002</v>
      </c>
      <c r="E100" s="9" t="s">
        <v>213</v>
      </c>
      <c r="F100" s="9">
        <f>3.338-2.785</f>
        <v>0.55299999999999994</v>
      </c>
      <c r="G100" s="15" t="s">
        <v>10</v>
      </c>
    </row>
    <row r="101" spans="1:7" s="5" customFormat="1" ht="12.75" x14ac:dyDescent="0.2">
      <c r="A101" s="11" t="s">
        <v>70</v>
      </c>
      <c r="B101" s="4" t="s">
        <v>19</v>
      </c>
      <c r="C101" s="9">
        <v>1.381</v>
      </c>
      <c r="D101" s="9">
        <v>1.603</v>
      </c>
      <c r="E101" s="9" t="s">
        <v>221</v>
      </c>
      <c r="F101" s="9">
        <v>3.3279999999999998</v>
      </c>
      <c r="G101" s="15" t="s">
        <v>10</v>
      </c>
    </row>
    <row r="102" spans="1:7" s="5" customFormat="1" ht="12.75" x14ac:dyDescent="0.2">
      <c r="A102" s="11" t="s">
        <v>70</v>
      </c>
      <c r="B102" s="4" t="s">
        <v>29</v>
      </c>
      <c r="C102" s="9">
        <v>0.36599999999999999</v>
      </c>
      <c r="D102" s="9">
        <v>0.53</v>
      </c>
      <c r="E102" s="9" t="s">
        <v>222</v>
      </c>
      <c r="F102" s="9">
        <f>3.324-2.437</f>
        <v>0.88700000000000001</v>
      </c>
      <c r="G102" s="15" t="s">
        <v>10</v>
      </c>
    </row>
    <row r="103" spans="1:7" s="5" customFormat="1" ht="12.75" x14ac:dyDescent="0.2">
      <c r="A103" s="11" t="s">
        <v>70</v>
      </c>
      <c r="B103" s="4" t="s">
        <v>19</v>
      </c>
      <c r="C103" s="9">
        <v>1.375</v>
      </c>
      <c r="D103" s="9">
        <v>1.585</v>
      </c>
      <c r="E103" s="9" t="s">
        <v>229</v>
      </c>
      <c r="F103" s="9">
        <v>3.3119999999999998</v>
      </c>
      <c r="G103" s="15" t="s">
        <v>10</v>
      </c>
    </row>
    <row r="104" spans="1:7" s="5" customFormat="1" ht="12.75" x14ac:dyDescent="0.2">
      <c r="A104" s="11" t="s">
        <v>70</v>
      </c>
      <c r="B104" s="4" t="s">
        <v>19</v>
      </c>
      <c r="C104" s="22">
        <v>1.337</v>
      </c>
      <c r="D104" s="22">
        <v>1.5669999999999999</v>
      </c>
      <c r="E104" s="23" t="s">
        <v>246</v>
      </c>
      <c r="F104" s="22">
        <v>3.3260000000000001</v>
      </c>
      <c r="G104" s="15" t="s">
        <v>10</v>
      </c>
    </row>
    <row r="105" spans="1:7" ht="15" customHeight="1" x14ac:dyDescent="0.25">
      <c r="A105" s="11" t="s">
        <v>71</v>
      </c>
      <c r="B105" s="30" t="s">
        <v>72</v>
      </c>
      <c r="C105" s="12">
        <v>7.4999999999999997E-2</v>
      </c>
      <c r="D105" s="12">
        <v>0.14799999999999999</v>
      </c>
      <c r="E105" s="13" t="s">
        <v>73</v>
      </c>
      <c r="F105" s="9">
        <f>0.47-0.029-0.025</f>
        <v>0.41599999999999993</v>
      </c>
      <c r="G105" s="31" t="s">
        <v>10</v>
      </c>
    </row>
    <row r="106" spans="1:7" ht="15" customHeight="1" x14ac:dyDescent="0.25">
      <c r="A106" s="11" t="s">
        <v>74</v>
      </c>
      <c r="B106" s="13" t="s">
        <v>17</v>
      </c>
      <c r="C106" s="9">
        <v>0.08</v>
      </c>
      <c r="D106" s="9">
        <v>0.20499999999999999</v>
      </c>
      <c r="E106" s="13" t="s">
        <v>196</v>
      </c>
      <c r="F106" s="9">
        <f>2.034-1.7</f>
        <v>0.33399999999999985</v>
      </c>
      <c r="G106" s="31" t="s">
        <v>10</v>
      </c>
    </row>
    <row r="107" spans="1:7" ht="15" customHeight="1" x14ac:dyDescent="0.25">
      <c r="A107" s="32" t="s">
        <v>75</v>
      </c>
      <c r="B107" s="33" t="s">
        <v>13</v>
      </c>
      <c r="C107" s="53">
        <v>0.114</v>
      </c>
      <c r="D107" s="53">
        <v>0.19400000000000001</v>
      </c>
      <c r="E107" s="33" t="s">
        <v>76</v>
      </c>
      <c r="F107" s="54">
        <f>3.69-0.804-0.048-0.03-0.4-0.224-1.5-0.375-0.06</f>
        <v>0.24900000000000017</v>
      </c>
      <c r="G107" s="21" t="s">
        <v>10</v>
      </c>
    </row>
    <row r="108" spans="1:7" ht="15" customHeight="1" x14ac:dyDescent="0.25">
      <c r="A108" s="32" t="s">
        <v>75</v>
      </c>
      <c r="B108" s="33" t="s">
        <v>19</v>
      </c>
      <c r="C108" s="53">
        <v>0.45800000000000002</v>
      </c>
      <c r="D108" s="53">
        <v>0.65800000000000003</v>
      </c>
      <c r="E108" s="33" t="s">
        <v>77</v>
      </c>
      <c r="F108" s="54">
        <f>3.725-0.348-0.15-0.18-0.65-0.355-0.2</f>
        <v>1.8420000000000003</v>
      </c>
      <c r="G108" s="21" t="s">
        <v>10</v>
      </c>
    </row>
    <row r="109" spans="1:7" x14ac:dyDescent="0.25">
      <c r="A109" s="17" t="s">
        <v>78</v>
      </c>
      <c r="B109" s="8" t="s">
        <v>19</v>
      </c>
      <c r="C109" s="9">
        <v>0.32700000000000001</v>
      </c>
      <c r="D109" s="9">
        <v>0.48299999999999998</v>
      </c>
      <c r="E109" s="8" t="s">
        <v>79</v>
      </c>
      <c r="F109" s="9">
        <f>2.026-0.125-1</f>
        <v>0.9009999999999998</v>
      </c>
      <c r="G109" s="21" t="s">
        <v>10</v>
      </c>
    </row>
    <row r="110" spans="1:7" x14ac:dyDescent="0.25">
      <c r="A110" s="17" t="s">
        <v>80</v>
      </c>
      <c r="B110" s="8" t="s">
        <v>19</v>
      </c>
      <c r="C110" s="9">
        <v>0.33400000000000002</v>
      </c>
      <c r="D110" s="9">
        <v>0.50900000000000001</v>
      </c>
      <c r="E110" s="8" t="s">
        <v>81</v>
      </c>
      <c r="F110" s="9">
        <f>1.731-0.5-0.3-0.235</f>
        <v>0.69600000000000006</v>
      </c>
      <c r="G110" s="21" t="s">
        <v>10</v>
      </c>
    </row>
    <row r="111" spans="1:7" x14ac:dyDescent="0.25">
      <c r="A111" s="38" t="s">
        <v>82</v>
      </c>
      <c r="B111" s="8" t="s">
        <v>13</v>
      </c>
      <c r="C111" s="9">
        <v>8.8999999999999996E-2</v>
      </c>
      <c r="D111" s="9">
        <v>0.214</v>
      </c>
      <c r="E111" s="8" t="s">
        <v>83</v>
      </c>
      <c r="F111" s="9">
        <v>0.13200000000000001</v>
      </c>
      <c r="G111" s="31" t="s">
        <v>10</v>
      </c>
    </row>
    <row r="112" spans="1:7" x14ac:dyDescent="0.25">
      <c r="A112" s="38" t="s">
        <v>82</v>
      </c>
      <c r="B112" s="8" t="s">
        <v>13</v>
      </c>
      <c r="C112" s="9">
        <v>7.1999999999999995E-2</v>
      </c>
      <c r="D112" s="9">
        <v>0.19700000000000001</v>
      </c>
      <c r="E112" s="8" t="s">
        <v>84</v>
      </c>
      <c r="F112" s="9">
        <v>0.107</v>
      </c>
      <c r="G112" s="31" t="s">
        <v>10</v>
      </c>
    </row>
    <row r="113" spans="1:1019" x14ac:dyDescent="0.25">
      <c r="A113" s="11" t="s">
        <v>82</v>
      </c>
      <c r="B113" s="8" t="s">
        <v>26</v>
      </c>
      <c r="C113" s="9">
        <v>0.06</v>
      </c>
      <c r="D113" s="9">
        <v>0.17499999999999999</v>
      </c>
      <c r="E113" s="8" t="s">
        <v>85</v>
      </c>
      <c r="F113" s="9">
        <v>8.8999999999999996E-2</v>
      </c>
      <c r="G113" s="31" t="s">
        <v>10</v>
      </c>
    </row>
    <row r="114" spans="1:1019" x14ac:dyDescent="0.25">
      <c r="A114" s="11" t="s">
        <v>82</v>
      </c>
      <c r="B114" s="8" t="s">
        <v>13</v>
      </c>
      <c r="C114" s="9">
        <v>0.08</v>
      </c>
      <c r="D114" s="9">
        <v>0.20499999999999999</v>
      </c>
      <c r="E114" s="8" t="s">
        <v>86</v>
      </c>
      <c r="F114" s="9">
        <v>0.12</v>
      </c>
      <c r="G114" s="31" t="s">
        <v>10</v>
      </c>
    </row>
    <row r="115" spans="1:1019" x14ac:dyDescent="0.25">
      <c r="A115" s="11" t="s">
        <v>87</v>
      </c>
      <c r="B115" s="8" t="s">
        <v>13</v>
      </c>
      <c r="C115" s="9">
        <v>0.21099999999999999</v>
      </c>
      <c r="D115" s="9">
        <v>0.33600000000000002</v>
      </c>
      <c r="E115" s="8" t="s">
        <v>88</v>
      </c>
      <c r="F115" s="9">
        <f>0.913-0.321-0.36</f>
        <v>0.2320000000000001</v>
      </c>
      <c r="G115" s="31" t="s">
        <v>10</v>
      </c>
    </row>
    <row r="116" spans="1:1019" x14ac:dyDescent="0.25">
      <c r="A116" s="11" t="s">
        <v>89</v>
      </c>
      <c r="B116" s="8" t="s">
        <v>13</v>
      </c>
      <c r="C116" s="9">
        <v>0.158</v>
      </c>
      <c r="D116" s="9">
        <v>0.28299999999999997</v>
      </c>
      <c r="E116" s="8" t="s">
        <v>90</v>
      </c>
      <c r="F116" s="9">
        <v>0.125</v>
      </c>
      <c r="G116" s="21" t="s">
        <v>10</v>
      </c>
    </row>
    <row r="117" spans="1:1019" x14ac:dyDescent="0.25">
      <c r="A117" s="11" t="s">
        <v>91</v>
      </c>
      <c r="B117" s="13" t="s">
        <v>92</v>
      </c>
      <c r="C117" s="12">
        <v>3.7999999999999999E-2</v>
      </c>
      <c r="D117" s="12">
        <v>3.7999999999999999E-2</v>
      </c>
      <c r="E117" s="13" t="s">
        <v>93</v>
      </c>
      <c r="F117" s="55">
        <v>7.1999999999999995E-2</v>
      </c>
      <c r="G117" s="21" t="s">
        <v>10</v>
      </c>
    </row>
    <row r="118" spans="1:1019" x14ac:dyDescent="0.25">
      <c r="A118" s="7" t="s">
        <v>94</v>
      </c>
      <c r="B118" s="56" t="s">
        <v>19</v>
      </c>
      <c r="C118" s="34">
        <v>0.439</v>
      </c>
      <c r="D118" s="34">
        <v>0.69899999999999995</v>
      </c>
      <c r="E118" s="35" t="s">
        <v>210</v>
      </c>
      <c r="F118" s="34">
        <f>1.215-0.76</f>
        <v>0.45500000000000007</v>
      </c>
      <c r="G118" s="21" t="s">
        <v>10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6"/>
      <c r="OV118" s="6"/>
      <c r="OW118" s="6"/>
      <c r="OX118" s="6"/>
      <c r="OY118" s="6"/>
      <c r="OZ118" s="6"/>
      <c r="PA118" s="6"/>
      <c r="PB118" s="6"/>
      <c r="PC118" s="6"/>
      <c r="PD118" s="6"/>
      <c r="PE118" s="6"/>
      <c r="PF118" s="6"/>
      <c r="PG118" s="6"/>
      <c r="PH118" s="6"/>
      <c r="PI118" s="6"/>
      <c r="PJ118" s="6"/>
      <c r="PK118" s="6"/>
      <c r="PL118" s="6"/>
      <c r="PM118" s="6"/>
      <c r="PN118" s="6"/>
      <c r="PO118" s="6"/>
      <c r="PP118" s="6"/>
      <c r="PQ118" s="6"/>
      <c r="PR118" s="6"/>
      <c r="PS118" s="6"/>
      <c r="PT118" s="6"/>
      <c r="PU118" s="6"/>
      <c r="PV118" s="6"/>
      <c r="PW118" s="6"/>
      <c r="PX118" s="6"/>
      <c r="PY118" s="6"/>
      <c r="PZ118" s="6"/>
      <c r="QA118" s="6"/>
      <c r="QB118" s="6"/>
      <c r="QC118" s="6"/>
      <c r="QD118" s="6"/>
      <c r="QE118" s="6"/>
      <c r="QF118" s="6"/>
      <c r="QG118" s="6"/>
      <c r="QH118" s="6"/>
      <c r="QI118" s="6"/>
      <c r="QJ118" s="6"/>
      <c r="QK118" s="6"/>
      <c r="QL118" s="6"/>
      <c r="QM118" s="6"/>
      <c r="QN118" s="6"/>
      <c r="QO118" s="6"/>
      <c r="QP118" s="6"/>
      <c r="QQ118" s="6"/>
      <c r="QR118" s="6"/>
      <c r="QS118" s="6"/>
      <c r="QT118" s="6"/>
      <c r="QU118" s="6"/>
      <c r="QV118" s="6"/>
      <c r="QW118" s="6"/>
      <c r="QX118" s="6"/>
      <c r="QY118" s="6"/>
      <c r="QZ118" s="6"/>
      <c r="RA118" s="6"/>
      <c r="RB118" s="6"/>
      <c r="RC118" s="6"/>
      <c r="RD118" s="6"/>
      <c r="RE118" s="6"/>
      <c r="RF118" s="6"/>
      <c r="RG118" s="6"/>
      <c r="RH118" s="6"/>
      <c r="RI118" s="6"/>
      <c r="RJ118" s="6"/>
      <c r="RK118" s="6"/>
      <c r="RL118" s="6"/>
      <c r="RM118" s="6"/>
      <c r="RN118" s="6"/>
      <c r="RO118" s="6"/>
      <c r="RP118" s="6"/>
      <c r="RQ118" s="6"/>
      <c r="RR118" s="6"/>
      <c r="RS118" s="6"/>
      <c r="RT118" s="6"/>
      <c r="RU118" s="6"/>
      <c r="RV118" s="6"/>
      <c r="RW118" s="6"/>
      <c r="RX118" s="6"/>
      <c r="RY118" s="6"/>
      <c r="RZ118" s="6"/>
      <c r="SA118" s="6"/>
      <c r="SB118" s="6"/>
      <c r="SC118" s="6"/>
      <c r="SD118" s="6"/>
      <c r="SE118" s="6"/>
      <c r="SF118" s="6"/>
      <c r="SG118" s="6"/>
      <c r="SH118" s="6"/>
      <c r="SI118" s="6"/>
      <c r="SJ118" s="6"/>
      <c r="SK118" s="6"/>
      <c r="SL118" s="6"/>
      <c r="SM118" s="6"/>
      <c r="SN118" s="6"/>
      <c r="SO118" s="6"/>
      <c r="SP118" s="6"/>
      <c r="SQ118" s="6"/>
      <c r="SR118" s="6"/>
      <c r="SS118" s="6"/>
      <c r="ST118" s="6"/>
      <c r="SU118" s="6"/>
      <c r="SV118" s="6"/>
      <c r="SW118" s="6"/>
      <c r="SX118" s="6"/>
      <c r="SY118" s="6"/>
      <c r="SZ118" s="6"/>
      <c r="TA118" s="6"/>
      <c r="TB118" s="6"/>
      <c r="TC118" s="6"/>
      <c r="TD118" s="6"/>
      <c r="TE118" s="6"/>
      <c r="TF118" s="6"/>
      <c r="TG118" s="6"/>
      <c r="TH118" s="6"/>
      <c r="TI118" s="6"/>
      <c r="TJ118" s="6"/>
      <c r="TK118" s="6"/>
      <c r="TL118" s="6"/>
      <c r="TM118" s="6"/>
      <c r="TN118" s="6"/>
      <c r="TO118" s="6"/>
      <c r="TP118" s="6"/>
      <c r="TQ118" s="6"/>
      <c r="TR118" s="6"/>
      <c r="TS118" s="6"/>
      <c r="TT118" s="6"/>
      <c r="TU118" s="6"/>
      <c r="TV118" s="6"/>
      <c r="TW118" s="6"/>
      <c r="TX118" s="6"/>
      <c r="TY118" s="6"/>
      <c r="TZ118" s="6"/>
      <c r="UA118" s="6"/>
      <c r="UB118" s="6"/>
      <c r="UC118" s="6"/>
      <c r="UD118" s="6"/>
      <c r="UE118" s="6"/>
      <c r="UF118" s="6"/>
      <c r="UG118" s="6"/>
      <c r="UH118" s="6"/>
      <c r="UI118" s="6"/>
      <c r="UJ118" s="6"/>
      <c r="UK118" s="6"/>
      <c r="UL118" s="6"/>
      <c r="UM118" s="6"/>
      <c r="UN118" s="6"/>
      <c r="UO118" s="6"/>
      <c r="UP118" s="6"/>
      <c r="UQ118" s="6"/>
      <c r="UR118" s="6"/>
      <c r="US118" s="6"/>
      <c r="UT118" s="6"/>
      <c r="UU118" s="6"/>
      <c r="UV118" s="6"/>
      <c r="UW118" s="6"/>
      <c r="UX118" s="6"/>
      <c r="UY118" s="6"/>
      <c r="UZ118" s="6"/>
      <c r="VA118" s="6"/>
      <c r="VB118" s="6"/>
      <c r="VC118" s="6"/>
      <c r="VD118" s="6"/>
      <c r="VE118" s="6"/>
      <c r="VF118" s="6"/>
      <c r="VG118" s="6"/>
      <c r="VH118" s="6"/>
      <c r="VI118" s="6"/>
      <c r="VJ118" s="6"/>
      <c r="VK118" s="6"/>
      <c r="VL118" s="6"/>
      <c r="VM118" s="6"/>
      <c r="VN118" s="6"/>
      <c r="VO118" s="6"/>
      <c r="VP118" s="6"/>
      <c r="VQ118" s="6"/>
      <c r="VR118" s="6"/>
      <c r="VS118" s="6"/>
      <c r="VT118" s="6"/>
      <c r="VU118" s="6"/>
      <c r="VV118" s="6"/>
      <c r="VW118" s="6"/>
      <c r="VX118" s="6"/>
      <c r="VY118" s="6"/>
      <c r="VZ118" s="6"/>
      <c r="WA118" s="6"/>
      <c r="WB118" s="6"/>
      <c r="WC118" s="6"/>
      <c r="WD118" s="6"/>
      <c r="WE118" s="6"/>
      <c r="WF118" s="6"/>
      <c r="WG118" s="6"/>
      <c r="WH118" s="6"/>
      <c r="WI118" s="6"/>
      <c r="WJ118" s="6"/>
      <c r="WK118" s="6"/>
      <c r="WL118" s="6"/>
      <c r="WM118" s="6"/>
      <c r="WN118" s="6"/>
      <c r="WO118" s="6"/>
      <c r="WP118" s="6"/>
      <c r="WQ118" s="6"/>
      <c r="WR118" s="6"/>
      <c r="WS118" s="6"/>
      <c r="WT118" s="6"/>
      <c r="WU118" s="6"/>
      <c r="WV118" s="6"/>
      <c r="WW118" s="6"/>
      <c r="WX118" s="6"/>
      <c r="WY118" s="6"/>
      <c r="WZ118" s="6"/>
      <c r="XA118" s="6"/>
      <c r="XB118" s="6"/>
      <c r="XC118" s="6"/>
      <c r="XD118" s="6"/>
      <c r="XE118" s="6"/>
      <c r="XF118" s="6"/>
      <c r="XG118" s="6"/>
      <c r="XH118" s="6"/>
      <c r="XI118" s="6"/>
      <c r="XJ118" s="6"/>
      <c r="XK118" s="6"/>
      <c r="XL118" s="6"/>
      <c r="XM118" s="6"/>
      <c r="XN118" s="6"/>
      <c r="XO118" s="6"/>
      <c r="XP118" s="6"/>
      <c r="XQ118" s="6"/>
      <c r="XR118" s="6"/>
      <c r="XS118" s="6"/>
      <c r="XT118" s="6"/>
      <c r="XU118" s="6"/>
      <c r="XV118" s="6"/>
      <c r="XW118" s="6"/>
      <c r="XX118" s="6"/>
      <c r="XY118" s="6"/>
      <c r="XZ118" s="6"/>
      <c r="YA118" s="6"/>
      <c r="YB118" s="6"/>
      <c r="YC118" s="6"/>
      <c r="YD118" s="6"/>
      <c r="YE118" s="6"/>
      <c r="YF118" s="6"/>
      <c r="YG118" s="6"/>
      <c r="YH118" s="6"/>
      <c r="YI118" s="6"/>
      <c r="YJ118" s="6"/>
      <c r="YK118" s="6"/>
      <c r="YL118" s="6"/>
      <c r="YM118" s="6"/>
      <c r="YN118" s="6"/>
      <c r="YO118" s="6"/>
      <c r="YP118" s="6"/>
      <c r="YQ118" s="6"/>
      <c r="YR118" s="6"/>
      <c r="YS118" s="6"/>
      <c r="YT118" s="6"/>
      <c r="YU118" s="6"/>
      <c r="YV118" s="6"/>
      <c r="YW118" s="6"/>
      <c r="YX118" s="6"/>
      <c r="YY118" s="6"/>
      <c r="YZ118" s="6"/>
      <c r="ZA118" s="6"/>
      <c r="ZB118" s="6"/>
      <c r="ZC118" s="6"/>
      <c r="ZD118" s="6"/>
      <c r="ZE118" s="6"/>
      <c r="ZF118" s="6"/>
      <c r="ZG118" s="6"/>
      <c r="ZH118" s="6"/>
      <c r="ZI118" s="6"/>
      <c r="ZJ118" s="6"/>
      <c r="ZK118" s="6"/>
      <c r="ZL118" s="6"/>
      <c r="ZM118" s="6"/>
      <c r="ZN118" s="6"/>
      <c r="ZO118" s="6"/>
      <c r="ZP118" s="6"/>
      <c r="ZQ118" s="6"/>
      <c r="ZR118" s="6"/>
      <c r="ZS118" s="6"/>
      <c r="ZT118" s="6"/>
      <c r="ZU118" s="6"/>
      <c r="ZV118" s="6"/>
      <c r="ZW118" s="6"/>
      <c r="ZX118" s="6"/>
      <c r="ZY118" s="6"/>
      <c r="ZZ118" s="6"/>
      <c r="AAA118" s="6"/>
      <c r="AAB118" s="6"/>
      <c r="AAC118" s="6"/>
      <c r="AAD118" s="6"/>
      <c r="AAE118" s="6"/>
      <c r="AAF118" s="6"/>
      <c r="AAG118" s="6"/>
      <c r="AAH118" s="6"/>
      <c r="AAI118" s="6"/>
      <c r="AAJ118" s="6"/>
      <c r="AAK118" s="6"/>
      <c r="AAL118" s="6"/>
      <c r="AAM118" s="6"/>
      <c r="AAN118" s="6"/>
      <c r="AAO118" s="6"/>
      <c r="AAP118" s="6"/>
      <c r="AAQ118" s="6"/>
      <c r="AAR118" s="6"/>
      <c r="AAS118" s="6"/>
      <c r="AAT118" s="6"/>
      <c r="AAU118" s="6"/>
      <c r="AAV118" s="6"/>
      <c r="AAW118" s="6"/>
      <c r="AAX118" s="6"/>
      <c r="AAY118" s="6"/>
      <c r="AAZ118" s="6"/>
      <c r="ABA118" s="6"/>
      <c r="ABB118" s="6"/>
      <c r="ABC118" s="6"/>
      <c r="ABD118" s="6"/>
      <c r="ABE118" s="6"/>
      <c r="ABF118" s="6"/>
      <c r="ABG118" s="6"/>
      <c r="ABH118" s="6"/>
      <c r="ABI118" s="6"/>
      <c r="ABJ118" s="6"/>
      <c r="ABK118" s="6"/>
      <c r="ABL118" s="6"/>
      <c r="ABM118" s="6"/>
      <c r="ABN118" s="6"/>
      <c r="ABO118" s="6"/>
      <c r="ABP118" s="6"/>
      <c r="ABQ118" s="6"/>
      <c r="ABR118" s="6"/>
      <c r="ABS118" s="6"/>
      <c r="ABT118" s="6"/>
      <c r="ABU118" s="6"/>
      <c r="ABV118" s="6"/>
      <c r="ABW118" s="6"/>
      <c r="ABX118" s="6"/>
      <c r="ABY118" s="6"/>
      <c r="ABZ118" s="6"/>
      <c r="ACA118" s="6"/>
      <c r="ACB118" s="6"/>
      <c r="ACC118" s="6"/>
      <c r="ACD118" s="6"/>
      <c r="ACE118" s="6"/>
      <c r="ACF118" s="6"/>
      <c r="ACG118" s="6"/>
      <c r="ACH118" s="6"/>
      <c r="ACI118" s="6"/>
      <c r="ACJ118" s="6"/>
      <c r="ACK118" s="6"/>
      <c r="ACL118" s="6"/>
      <c r="ACM118" s="6"/>
      <c r="ACN118" s="6"/>
      <c r="ACO118" s="6"/>
      <c r="ACP118" s="6"/>
      <c r="ACQ118" s="6"/>
      <c r="ACR118" s="6"/>
      <c r="ACS118" s="6"/>
      <c r="ACT118" s="6"/>
      <c r="ACU118" s="6"/>
      <c r="ACV118" s="6"/>
      <c r="ACW118" s="6"/>
      <c r="ACX118" s="6"/>
      <c r="ACY118" s="6"/>
      <c r="ACZ118" s="6"/>
      <c r="ADA118" s="6"/>
      <c r="ADB118" s="6"/>
      <c r="ADC118" s="6"/>
      <c r="ADD118" s="6"/>
      <c r="ADE118" s="6"/>
      <c r="ADF118" s="6"/>
      <c r="ADG118" s="6"/>
      <c r="ADH118" s="6"/>
      <c r="ADI118" s="6"/>
      <c r="ADJ118" s="6"/>
      <c r="ADK118" s="6"/>
      <c r="ADL118" s="6"/>
      <c r="ADM118" s="6"/>
      <c r="ADN118" s="6"/>
      <c r="ADO118" s="6"/>
      <c r="ADP118" s="6"/>
      <c r="ADQ118" s="6"/>
      <c r="ADR118" s="6"/>
      <c r="ADS118" s="6"/>
      <c r="ADT118" s="6"/>
      <c r="ADU118" s="6"/>
      <c r="ADV118" s="6"/>
      <c r="ADW118" s="6"/>
      <c r="ADX118" s="6"/>
      <c r="ADY118" s="6"/>
      <c r="ADZ118" s="6"/>
      <c r="AEA118" s="6"/>
      <c r="AEB118" s="6"/>
      <c r="AEC118" s="6"/>
      <c r="AED118" s="6"/>
      <c r="AEE118" s="6"/>
      <c r="AEF118" s="6"/>
      <c r="AEG118" s="6"/>
      <c r="AEH118" s="6"/>
      <c r="AEI118" s="6"/>
      <c r="AEJ118" s="6"/>
      <c r="AEK118" s="6"/>
      <c r="AEL118" s="6"/>
      <c r="AEM118" s="6"/>
      <c r="AEN118" s="6"/>
      <c r="AEO118" s="6"/>
      <c r="AEP118" s="6"/>
      <c r="AEQ118" s="6"/>
      <c r="AER118" s="6"/>
      <c r="AES118" s="6"/>
      <c r="AET118" s="6"/>
      <c r="AEU118" s="6"/>
      <c r="AEV118" s="6"/>
      <c r="AEW118" s="6"/>
      <c r="AEX118" s="6"/>
      <c r="AEY118" s="6"/>
      <c r="AEZ118" s="6"/>
      <c r="AFA118" s="6"/>
      <c r="AFB118" s="6"/>
      <c r="AFC118" s="6"/>
      <c r="AFD118" s="6"/>
      <c r="AFE118" s="6"/>
      <c r="AFF118" s="6"/>
      <c r="AFG118" s="6"/>
      <c r="AFH118" s="6"/>
      <c r="AFI118" s="6"/>
      <c r="AFJ118" s="6"/>
      <c r="AFK118" s="6"/>
      <c r="AFL118" s="6"/>
      <c r="AFM118" s="6"/>
      <c r="AFN118" s="6"/>
      <c r="AFO118" s="6"/>
      <c r="AFP118" s="6"/>
      <c r="AFQ118" s="6"/>
      <c r="AFR118" s="6"/>
      <c r="AFS118" s="6"/>
      <c r="AFT118" s="6"/>
      <c r="AFU118" s="6"/>
      <c r="AFV118" s="6"/>
      <c r="AFW118" s="6"/>
      <c r="AFX118" s="6"/>
      <c r="AFY118" s="6"/>
      <c r="AFZ118" s="6"/>
      <c r="AGA118" s="6"/>
      <c r="AGB118" s="6"/>
      <c r="AGC118" s="6"/>
      <c r="AGD118" s="6"/>
      <c r="AGE118" s="6"/>
      <c r="AGF118" s="6"/>
      <c r="AGG118" s="6"/>
      <c r="AGH118" s="6"/>
      <c r="AGI118" s="6"/>
      <c r="AGJ118" s="6"/>
      <c r="AGK118" s="6"/>
      <c r="AGL118" s="6"/>
      <c r="AGM118" s="6"/>
      <c r="AGN118" s="6"/>
      <c r="AGO118" s="6"/>
      <c r="AGP118" s="6"/>
      <c r="AGQ118" s="6"/>
      <c r="AGR118" s="6"/>
      <c r="AGS118" s="6"/>
      <c r="AGT118" s="6"/>
      <c r="AGU118" s="6"/>
      <c r="AGV118" s="6"/>
      <c r="AGW118" s="6"/>
      <c r="AGX118" s="6"/>
      <c r="AGY118" s="6"/>
      <c r="AGZ118" s="6"/>
      <c r="AHA118" s="6"/>
      <c r="AHB118" s="6"/>
      <c r="AHC118" s="6"/>
      <c r="AHD118" s="6"/>
      <c r="AHE118" s="6"/>
      <c r="AHF118" s="6"/>
      <c r="AHG118" s="6"/>
      <c r="AHH118" s="6"/>
      <c r="AHI118" s="6"/>
      <c r="AHJ118" s="6"/>
      <c r="AHK118" s="6"/>
      <c r="AHL118" s="6"/>
      <c r="AHM118" s="6"/>
      <c r="AHN118" s="6"/>
      <c r="AHO118" s="6"/>
      <c r="AHP118" s="6"/>
      <c r="AHQ118" s="6"/>
      <c r="AHR118" s="6"/>
      <c r="AHS118" s="6"/>
      <c r="AHT118" s="6"/>
      <c r="AHU118" s="6"/>
      <c r="AHV118" s="6"/>
      <c r="AHW118" s="6"/>
      <c r="AHX118" s="6"/>
      <c r="AHY118" s="6"/>
      <c r="AHZ118" s="6"/>
      <c r="AIA118" s="6"/>
      <c r="AIB118" s="6"/>
      <c r="AIC118" s="6"/>
      <c r="AID118" s="6"/>
      <c r="AIE118" s="6"/>
      <c r="AIF118" s="6"/>
      <c r="AIG118" s="6"/>
      <c r="AIH118" s="6"/>
      <c r="AII118" s="6"/>
      <c r="AIJ118" s="6"/>
      <c r="AIK118" s="6"/>
      <c r="AIL118" s="6"/>
      <c r="AIM118" s="6"/>
      <c r="AIN118" s="6"/>
      <c r="AIO118" s="6"/>
      <c r="AIP118" s="6"/>
      <c r="AIQ118" s="6"/>
      <c r="AIR118" s="6"/>
      <c r="AIS118" s="6"/>
      <c r="AIT118" s="6"/>
      <c r="AIU118" s="6"/>
      <c r="AIV118" s="6"/>
      <c r="AIW118" s="6"/>
      <c r="AIX118" s="6"/>
      <c r="AIY118" s="6"/>
      <c r="AIZ118" s="6"/>
      <c r="AJA118" s="6"/>
      <c r="AJB118" s="6"/>
      <c r="AJC118" s="6"/>
      <c r="AJD118" s="6"/>
      <c r="AJE118" s="6"/>
      <c r="AJF118" s="6"/>
      <c r="AJG118" s="6"/>
      <c r="AJH118" s="6"/>
      <c r="AJI118" s="6"/>
      <c r="AJJ118" s="6"/>
      <c r="AJK118" s="6"/>
      <c r="AJL118" s="6"/>
      <c r="AJM118" s="6"/>
      <c r="AJN118" s="6"/>
      <c r="AJO118" s="6"/>
      <c r="AJP118" s="6"/>
      <c r="AJQ118" s="6"/>
      <c r="AJR118" s="6"/>
      <c r="AJS118" s="6"/>
      <c r="AJT118" s="6"/>
      <c r="AJU118" s="6"/>
      <c r="AJV118" s="6"/>
      <c r="AJW118" s="6"/>
      <c r="AJX118" s="6"/>
      <c r="AJY118" s="6"/>
      <c r="AJZ118" s="6"/>
      <c r="AKA118" s="6"/>
      <c r="AKB118" s="6"/>
      <c r="AKC118" s="6"/>
      <c r="AKD118" s="6"/>
      <c r="AKE118" s="6"/>
      <c r="AKF118" s="6"/>
      <c r="AKG118" s="6"/>
      <c r="AKH118" s="6"/>
      <c r="AKI118" s="6"/>
      <c r="AKJ118" s="6"/>
      <c r="AKK118" s="6"/>
      <c r="AKL118" s="6"/>
      <c r="AKM118" s="6"/>
      <c r="AKN118" s="6"/>
      <c r="AKO118" s="6"/>
      <c r="AKP118" s="6"/>
      <c r="AKQ118" s="6"/>
      <c r="AKR118" s="6"/>
      <c r="AKS118" s="6"/>
      <c r="AKT118" s="6"/>
      <c r="AKU118" s="6"/>
      <c r="AKV118" s="6"/>
      <c r="AKW118" s="6"/>
      <c r="AKX118" s="6"/>
      <c r="AKY118" s="6"/>
      <c r="AKZ118" s="6"/>
      <c r="ALA118" s="6"/>
      <c r="ALB118" s="6"/>
      <c r="ALC118" s="6"/>
      <c r="ALD118" s="6"/>
      <c r="ALE118" s="6"/>
      <c r="ALF118" s="6"/>
      <c r="ALG118" s="6"/>
      <c r="ALH118" s="6"/>
      <c r="ALI118" s="6"/>
      <c r="ALJ118" s="6"/>
      <c r="ALK118" s="6"/>
      <c r="ALL118" s="6"/>
      <c r="ALM118" s="6"/>
      <c r="ALN118" s="6"/>
      <c r="ALO118" s="6"/>
      <c r="ALP118" s="6"/>
      <c r="ALQ118" s="6"/>
      <c r="ALR118" s="6"/>
      <c r="ALS118" s="6"/>
      <c r="ALT118" s="6"/>
      <c r="ALU118" s="6"/>
      <c r="ALV118" s="6"/>
      <c r="ALW118" s="6"/>
      <c r="ALX118" s="6"/>
      <c r="ALY118" s="6"/>
      <c r="ALZ118" s="6"/>
      <c r="AMA118" s="6"/>
      <c r="AMB118" s="6"/>
      <c r="AMC118" s="6"/>
      <c r="AMD118" s="6"/>
      <c r="AME118" s="6"/>
    </row>
    <row r="119" spans="1:1019" x14ac:dyDescent="0.25">
      <c r="A119" s="7" t="s">
        <v>94</v>
      </c>
      <c r="B119" s="4" t="s">
        <v>19</v>
      </c>
      <c r="C119" s="36">
        <v>0.28299999999999997</v>
      </c>
      <c r="D119" s="36">
        <v>0.53400000000000003</v>
      </c>
      <c r="E119" s="37" t="s">
        <v>211</v>
      </c>
      <c r="F119" s="36">
        <f>1.122-0.3-0.175-0.35</f>
        <v>0.29700000000000004</v>
      </c>
      <c r="G119" s="31" t="s">
        <v>10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/>
      <c r="OQ119" s="6"/>
      <c r="OR119" s="6"/>
      <c r="OS119" s="6"/>
      <c r="OT119" s="6"/>
      <c r="OU119" s="6"/>
      <c r="OV119" s="6"/>
      <c r="OW119" s="6"/>
      <c r="OX119" s="6"/>
      <c r="OY119" s="6"/>
      <c r="OZ119" s="6"/>
      <c r="PA119" s="6"/>
      <c r="PB119" s="6"/>
      <c r="PC119" s="6"/>
      <c r="PD119" s="6"/>
      <c r="PE119" s="6"/>
      <c r="PF119" s="6"/>
      <c r="PG119" s="6"/>
      <c r="PH119" s="6"/>
      <c r="PI119" s="6"/>
      <c r="PJ119" s="6"/>
      <c r="PK119" s="6"/>
      <c r="PL119" s="6"/>
      <c r="PM119" s="6"/>
      <c r="PN119" s="6"/>
      <c r="PO119" s="6"/>
      <c r="PP119" s="6"/>
      <c r="PQ119" s="6"/>
      <c r="PR119" s="6"/>
      <c r="PS119" s="6"/>
      <c r="PT119" s="6"/>
      <c r="PU119" s="6"/>
      <c r="PV119" s="6"/>
      <c r="PW119" s="6"/>
      <c r="PX119" s="6"/>
      <c r="PY119" s="6"/>
      <c r="PZ119" s="6"/>
      <c r="QA119" s="6"/>
      <c r="QB119" s="6"/>
      <c r="QC119" s="6"/>
      <c r="QD119" s="6"/>
      <c r="QE119" s="6"/>
      <c r="QF119" s="6"/>
      <c r="QG119" s="6"/>
      <c r="QH119" s="6"/>
      <c r="QI119" s="6"/>
      <c r="QJ119" s="6"/>
      <c r="QK119" s="6"/>
      <c r="QL119" s="6"/>
      <c r="QM119" s="6"/>
      <c r="QN119" s="6"/>
      <c r="QO119" s="6"/>
      <c r="QP119" s="6"/>
      <c r="QQ119" s="6"/>
      <c r="QR119" s="6"/>
      <c r="QS119" s="6"/>
      <c r="QT119" s="6"/>
      <c r="QU119" s="6"/>
      <c r="QV119" s="6"/>
      <c r="QW119" s="6"/>
      <c r="QX119" s="6"/>
      <c r="QY119" s="6"/>
      <c r="QZ119" s="6"/>
      <c r="RA119" s="6"/>
      <c r="RB119" s="6"/>
      <c r="RC119" s="6"/>
      <c r="RD119" s="6"/>
      <c r="RE119" s="6"/>
      <c r="RF119" s="6"/>
      <c r="RG119" s="6"/>
      <c r="RH119" s="6"/>
      <c r="RI119" s="6"/>
      <c r="RJ119" s="6"/>
      <c r="RK119" s="6"/>
      <c r="RL119" s="6"/>
      <c r="RM119" s="6"/>
      <c r="RN119" s="6"/>
      <c r="RO119" s="6"/>
      <c r="RP119" s="6"/>
      <c r="RQ119" s="6"/>
      <c r="RR119" s="6"/>
      <c r="RS119" s="6"/>
      <c r="RT119" s="6"/>
      <c r="RU119" s="6"/>
      <c r="RV119" s="6"/>
      <c r="RW119" s="6"/>
      <c r="RX119" s="6"/>
      <c r="RY119" s="6"/>
      <c r="RZ119" s="6"/>
      <c r="SA119" s="6"/>
      <c r="SB119" s="6"/>
      <c r="SC119" s="6"/>
      <c r="SD119" s="6"/>
      <c r="SE119" s="6"/>
      <c r="SF119" s="6"/>
      <c r="SG119" s="6"/>
      <c r="SH119" s="6"/>
      <c r="SI119" s="6"/>
      <c r="SJ119" s="6"/>
      <c r="SK119" s="6"/>
      <c r="SL119" s="6"/>
      <c r="SM119" s="6"/>
      <c r="SN119" s="6"/>
      <c r="SO119" s="6"/>
      <c r="SP119" s="6"/>
      <c r="SQ119" s="6"/>
      <c r="SR119" s="6"/>
      <c r="SS119" s="6"/>
      <c r="ST119" s="6"/>
      <c r="SU119" s="6"/>
      <c r="SV119" s="6"/>
      <c r="SW119" s="6"/>
      <c r="SX119" s="6"/>
      <c r="SY119" s="6"/>
      <c r="SZ119" s="6"/>
      <c r="TA119" s="6"/>
      <c r="TB119" s="6"/>
      <c r="TC119" s="6"/>
      <c r="TD119" s="6"/>
      <c r="TE119" s="6"/>
      <c r="TF119" s="6"/>
      <c r="TG119" s="6"/>
      <c r="TH119" s="6"/>
      <c r="TI119" s="6"/>
      <c r="TJ119" s="6"/>
      <c r="TK119" s="6"/>
      <c r="TL119" s="6"/>
      <c r="TM119" s="6"/>
      <c r="TN119" s="6"/>
      <c r="TO119" s="6"/>
      <c r="TP119" s="6"/>
      <c r="TQ119" s="6"/>
      <c r="TR119" s="6"/>
      <c r="TS119" s="6"/>
      <c r="TT119" s="6"/>
      <c r="TU119" s="6"/>
      <c r="TV119" s="6"/>
      <c r="TW119" s="6"/>
      <c r="TX119" s="6"/>
      <c r="TY119" s="6"/>
      <c r="TZ119" s="6"/>
      <c r="UA119" s="6"/>
      <c r="UB119" s="6"/>
      <c r="UC119" s="6"/>
      <c r="UD119" s="6"/>
      <c r="UE119" s="6"/>
      <c r="UF119" s="6"/>
      <c r="UG119" s="6"/>
      <c r="UH119" s="6"/>
      <c r="UI119" s="6"/>
      <c r="UJ119" s="6"/>
      <c r="UK119" s="6"/>
      <c r="UL119" s="6"/>
      <c r="UM119" s="6"/>
      <c r="UN119" s="6"/>
      <c r="UO119" s="6"/>
      <c r="UP119" s="6"/>
      <c r="UQ119" s="6"/>
      <c r="UR119" s="6"/>
      <c r="US119" s="6"/>
      <c r="UT119" s="6"/>
      <c r="UU119" s="6"/>
      <c r="UV119" s="6"/>
      <c r="UW119" s="6"/>
      <c r="UX119" s="6"/>
      <c r="UY119" s="6"/>
      <c r="UZ119" s="6"/>
      <c r="VA119" s="6"/>
      <c r="VB119" s="6"/>
      <c r="VC119" s="6"/>
      <c r="VD119" s="6"/>
      <c r="VE119" s="6"/>
      <c r="VF119" s="6"/>
      <c r="VG119" s="6"/>
      <c r="VH119" s="6"/>
      <c r="VI119" s="6"/>
      <c r="VJ119" s="6"/>
      <c r="VK119" s="6"/>
      <c r="VL119" s="6"/>
      <c r="VM119" s="6"/>
      <c r="VN119" s="6"/>
      <c r="VO119" s="6"/>
      <c r="VP119" s="6"/>
      <c r="VQ119" s="6"/>
      <c r="VR119" s="6"/>
      <c r="VS119" s="6"/>
      <c r="VT119" s="6"/>
      <c r="VU119" s="6"/>
      <c r="VV119" s="6"/>
      <c r="VW119" s="6"/>
      <c r="VX119" s="6"/>
      <c r="VY119" s="6"/>
      <c r="VZ119" s="6"/>
      <c r="WA119" s="6"/>
      <c r="WB119" s="6"/>
      <c r="WC119" s="6"/>
      <c r="WD119" s="6"/>
      <c r="WE119" s="6"/>
      <c r="WF119" s="6"/>
      <c r="WG119" s="6"/>
      <c r="WH119" s="6"/>
      <c r="WI119" s="6"/>
      <c r="WJ119" s="6"/>
      <c r="WK119" s="6"/>
      <c r="WL119" s="6"/>
      <c r="WM119" s="6"/>
      <c r="WN119" s="6"/>
      <c r="WO119" s="6"/>
      <c r="WP119" s="6"/>
      <c r="WQ119" s="6"/>
      <c r="WR119" s="6"/>
      <c r="WS119" s="6"/>
      <c r="WT119" s="6"/>
      <c r="WU119" s="6"/>
      <c r="WV119" s="6"/>
      <c r="WW119" s="6"/>
      <c r="WX119" s="6"/>
      <c r="WY119" s="6"/>
      <c r="WZ119" s="6"/>
      <c r="XA119" s="6"/>
      <c r="XB119" s="6"/>
      <c r="XC119" s="6"/>
      <c r="XD119" s="6"/>
      <c r="XE119" s="6"/>
      <c r="XF119" s="6"/>
      <c r="XG119" s="6"/>
      <c r="XH119" s="6"/>
      <c r="XI119" s="6"/>
      <c r="XJ119" s="6"/>
      <c r="XK119" s="6"/>
      <c r="XL119" s="6"/>
      <c r="XM119" s="6"/>
      <c r="XN119" s="6"/>
      <c r="XO119" s="6"/>
      <c r="XP119" s="6"/>
      <c r="XQ119" s="6"/>
      <c r="XR119" s="6"/>
      <c r="XS119" s="6"/>
      <c r="XT119" s="6"/>
      <c r="XU119" s="6"/>
      <c r="XV119" s="6"/>
      <c r="XW119" s="6"/>
      <c r="XX119" s="6"/>
      <c r="XY119" s="6"/>
      <c r="XZ119" s="6"/>
      <c r="YA119" s="6"/>
      <c r="YB119" s="6"/>
      <c r="YC119" s="6"/>
      <c r="YD119" s="6"/>
      <c r="YE119" s="6"/>
      <c r="YF119" s="6"/>
      <c r="YG119" s="6"/>
      <c r="YH119" s="6"/>
      <c r="YI119" s="6"/>
      <c r="YJ119" s="6"/>
      <c r="YK119" s="6"/>
      <c r="YL119" s="6"/>
      <c r="YM119" s="6"/>
      <c r="YN119" s="6"/>
      <c r="YO119" s="6"/>
      <c r="YP119" s="6"/>
      <c r="YQ119" s="6"/>
      <c r="YR119" s="6"/>
      <c r="YS119" s="6"/>
      <c r="YT119" s="6"/>
      <c r="YU119" s="6"/>
      <c r="YV119" s="6"/>
      <c r="YW119" s="6"/>
      <c r="YX119" s="6"/>
      <c r="YY119" s="6"/>
      <c r="YZ119" s="6"/>
      <c r="ZA119" s="6"/>
      <c r="ZB119" s="6"/>
      <c r="ZC119" s="6"/>
      <c r="ZD119" s="6"/>
      <c r="ZE119" s="6"/>
      <c r="ZF119" s="6"/>
      <c r="ZG119" s="6"/>
      <c r="ZH119" s="6"/>
      <c r="ZI119" s="6"/>
      <c r="ZJ119" s="6"/>
      <c r="ZK119" s="6"/>
      <c r="ZL119" s="6"/>
      <c r="ZM119" s="6"/>
      <c r="ZN119" s="6"/>
      <c r="ZO119" s="6"/>
      <c r="ZP119" s="6"/>
      <c r="ZQ119" s="6"/>
      <c r="ZR119" s="6"/>
      <c r="ZS119" s="6"/>
      <c r="ZT119" s="6"/>
      <c r="ZU119" s="6"/>
      <c r="ZV119" s="6"/>
      <c r="ZW119" s="6"/>
      <c r="ZX119" s="6"/>
      <c r="ZY119" s="6"/>
      <c r="ZZ119" s="6"/>
      <c r="AAA119" s="6"/>
      <c r="AAB119" s="6"/>
      <c r="AAC119" s="6"/>
      <c r="AAD119" s="6"/>
      <c r="AAE119" s="6"/>
      <c r="AAF119" s="6"/>
      <c r="AAG119" s="6"/>
      <c r="AAH119" s="6"/>
      <c r="AAI119" s="6"/>
      <c r="AAJ119" s="6"/>
      <c r="AAK119" s="6"/>
      <c r="AAL119" s="6"/>
      <c r="AAM119" s="6"/>
      <c r="AAN119" s="6"/>
      <c r="AAO119" s="6"/>
      <c r="AAP119" s="6"/>
      <c r="AAQ119" s="6"/>
      <c r="AAR119" s="6"/>
      <c r="AAS119" s="6"/>
      <c r="AAT119" s="6"/>
      <c r="AAU119" s="6"/>
      <c r="AAV119" s="6"/>
      <c r="AAW119" s="6"/>
      <c r="AAX119" s="6"/>
      <c r="AAY119" s="6"/>
      <c r="AAZ119" s="6"/>
      <c r="ABA119" s="6"/>
      <c r="ABB119" s="6"/>
      <c r="ABC119" s="6"/>
      <c r="ABD119" s="6"/>
      <c r="ABE119" s="6"/>
      <c r="ABF119" s="6"/>
      <c r="ABG119" s="6"/>
      <c r="ABH119" s="6"/>
      <c r="ABI119" s="6"/>
      <c r="ABJ119" s="6"/>
      <c r="ABK119" s="6"/>
      <c r="ABL119" s="6"/>
      <c r="ABM119" s="6"/>
      <c r="ABN119" s="6"/>
      <c r="ABO119" s="6"/>
      <c r="ABP119" s="6"/>
      <c r="ABQ119" s="6"/>
      <c r="ABR119" s="6"/>
      <c r="ABS119" s="6"/>
      <c r="ABT119" s="6"/>
      <c r="ABU119" s="6"/>
      <c r="ABV119" s="6"/>
      <c r="ABW119" s="6"/>
      <c r="ABX119" s="6"/>
      <c r="ABY119" s="6"/>
      <c r="ABZ119" s="6"/>
      <c r="ACA119" s="6"/>
      <c r="ACB119" s="6"/>
      <c r="ACC119" s="6"/>
      <c r="ACD119" s="6"/>
      <c r="ACE119" s="6"/>
      <c r="ACF119" s="6"/>
      <c r="ACG119" s="6"/>
      <c r="ACH119" s="6"/>
      <c r="ACI119" s="6"/>
      <c r="ACJ119" s="6"/>
      <c r="ACK119" s="6"/>
      <c r="ACL119" s="6"/>
      <c r="ACM119" s="6"/>
      <c r="ACN119" s="6"/>
      <c r="ACO119" s="6"/>
      <c r="ACP119" s="6"/>
      <c r="ACQ119" s="6"/>
      <c r="ACR119" s="6"/>
      <c r="ACS119" s="6"/>
      <c r="ACT119" s="6"/>
      <c r="ACU119" s="6"/>
      <c r="ACV119" s="6"/>
      <c r="ACW119" s="6"/>
      <c r="ACX119" s="6"/>
      <c r="ACY119" s="6"/>
      <c r="ACZ119" s="6"/>
      <c r="ADA119" s="6"/>
      <c r="ADB119" s="6"/>
      <c r="ADC119" s="6"/>
      <c r="ADD119" s="6"/>
      <c r="ADE119" s="6"/>
      <c r="ADF119" s="6"/>
      <c r="ADG119" s="6"/>
      <c r="ADH119" s="6"/>
      <c r="ADI119" s="6"/>
      <c r="ADJ119" s="6"/>
      <c r="ADK119" s="6"/>
      <c r="ADL119" s="6"/>
      <c r="ADM119" s="6"/>
      <c r="ADN119" s="6"/>
      <c r="ADO119" s="6"/>
      <c r="ADP119" s="6"/>
      <c r="ADQ119" s="6"/>
      <c r="ADR119" s="6"/>
      <c r="ADS119" s="6"/>
      <c r="ADT119" s="6"/>
      <c r="ADU119" s="6"/>
      <c r="ADV119" s="6"/>
      <c r="ADW119" s="6"/>
      <c r="ADX119" s="6"/>
      <c r="ADY119" s="6"/>
      <c r="ADZ119" s="6"/>
      <c r="AEA119" s="6"/>
      <c r="AEB119" s="6"/>
      <c r="AEC119" s="6"/>
      <c r="AED119" s="6"/>
      <c r="AEE119" s="6"/>
      <c r="AEF119" s="6"/>
      <c r="AEG119" s="6"/>
      <c r="AEH119" s="6"/>
      <c r="AEI119" s="6"/>
      <c r="AEJ119" s="6"/>
      <c r="AEK119" s="6"/>
      <c r="AEL119" s="6"/>
      <c r="AEM119" s="6"/>
      <c r="AEN119" s="6"/>
      <c r="AEO119" s="6"/>
      <c r="AEP119" s="6"/>
      <c r="AEQ119" s="6"/>
      <c r="AER119" s="6"/>
      <c r="AES119" s="6"/>
      <c r="AET119" s="6"/>
      <c r="AEU119" s="6"/>
      <c r="AEV119" s="6"/>
      <c r="AEW119" s="6"/>
      <c r="AEX119" s="6"/>
      <c r="AEY119" s="6"/>
      <c r="AEZ119" s="6"/>
      <c r="AFA119" s="6"/>
      <c r="AFB119" s="6"/>
      <c r="AFC119" s="6"/>
      <c r="AFD119" s="6"/>
      <c r="AFE119" s="6"/>
      <c r="AFF119" s="6"/>
      <c r="AFG119" s="6"/>
      <c r="AFH119" s="6"/>
      <c r="AFI119" s="6"/>
      <c r="AFJ119" s="6"/>
      <c r="AFK119" s="6"/>
      <c r="AFL119" s="6"/>
      <c r="AFM119" s="6"/>
      <c r="AFN119" s="6"/>
      <c r="AFO119" s="6"/>
      <c r="AFP119" s="6"/>
      <c r="AFQ119" s="6"/>
      <c r="AFR119" s="6"/>
      <c r="AFS119" s="6"/>
      <c r="AFT119" s="6"/>
      <c r="AFU119" s="6"/>
      <c r="AFV119" s="6"/>
      <c r="AFW119" s="6"/>
      <c r="AFX119" s="6"/>
      <c r="AFY119" s="6"/>
      <c r="AFZ119" s="6"/>
      <c r="AGA119" s="6"/>
      <c r="AGB119" s="6"/>
      <c r="AGC119" s="6"/>
      <c r="AGD119" s="6"/>
      <c r="AGE119" s="6"/>
      <c r="AGF119" s="6"/>
      <c r="AGG119" s="6"/>
      <c r="AGH119" s="6"/>
      <c r="AGI119" s="6"/>
      <c r="AGJ119" s="6"/>
      <c r="AGK119" s="6"/>
      <c r="AGL119" s="6"/>
      <c r="AGM119" s="6"/>
      <c r="AGN119" s="6"/>
      <c r="AGO119" s="6"/>
      <c r="AGP119" s="6"/>
      <c r="AGQ119" s="6"/>
      <c r="AGR119" s="6"/>
      <c r="AGS119" s="6"/>
      <c r="AGT119" s="6"/>
      <c r="AGU119" s="6"/>
      <c r="AGV119" s="6"/>
      <c r="AGW119" s="6"/>
      <c r="AGX119" s="6"/>
      <c r="AGY119" s="6"/>
      <c r="AGZ119" s="6"/>
      <c r="AHA119" s="6"/>
      <c r="AHB119" s="6"/>
      <c r="AHC119" s="6"/>
      <c r="AHD119" s="6"/>
      <c r="AHE119" s="6"/>
      <c r="AHF119" s="6"/>
      <c r="AHG119" s="6"/>
      <c r="AHH119" s="6"/>
      <c r="AHI119" s="6"/>
      <c r="AHJ119" s="6"/>
      <c r="AHK119" s="6"/>
      <c r="AHL119" s="6"/>
      <c r="AHM119" s="6"/>
      <c r="AHN119" s="6"/>
      <c r="AHO119" s="6"/>
      <c r="AHP119" s="6"/>
      <c r="AHQ119" s="6"/>
      <c r="AHR119" s="6"/>
      <c r="AHS119" s="6"/>
      <c r="AHT119" s="6"/>
      <c r="AHU119" s="6"/>
      <c r="AHV119" s="6"/>
      <c r="AHW119" s="6"/>
      <c r="AHX119" s="6"/>
      <c r="AHY119" s="6"/>
      <c r="AHZ119" s="6"/>
      <c r="AIA119" s="6"/>
      <c r="AIB119" s="6"/>
      <c r="AIC119" s="6"/>
      <c r="AID119" s="6"/>
      <c r="AIE119" s="6"/>
      <c r="AIF119" s="6"/>
      <c r="AIG119" s="6"/>
      <c r="AIH119" s="6"/>
      <c r="AII119" s="6"/>
      <c r="AIJ119" s="6"/>
      <c r="AIK119" s="6"/>
      <c r="AIL119" s="6"/>
      <c r="AIM119" s="6"/>
      <c r="AIN119" s="6"/>
      <c r="AIO119" s="6"/>
      <c r="AIP119" s="6"/>
      <c r="AIQ119" s="6"/>
      <c r="AIR119" s="6"/>
      <c r="AIS119" s="6"/>
      <c r="AIT119" s="6"/>
      <c r="AIU119" s="6"/>
      <c r="AIV119" s="6"/>
      <c r="AIW119" s="6"/>
      <c r="AIX119" s="6"/>
      <c r="AIY119" s="6"/>
      <c r="AIZ119" s="6"/>
      <c r="AJA119" s="6"/>
      <c r="AJB119" s="6"/>
      <c r="AJC119" s="6"/>
      <c r="AJD119" s="6"/>
      <c r="AJE119" s="6"/>
      <c r="AJF119" s="6"/>
      <c r="AJG119" s="6"/>
      <c r="AJH119" s="6"/>
      <c r="AJI119" s="6"/>
      <c r="AJJ119" s="6"/>
      <c r="AJK119" s="6"/>
      <c r="AJL119" s="6"/>
      <c r="AJM119" s="6"/>
      <c r="AJN119" s="6"/>
      <c r="AJO119" s="6"/>
      <c r="AJP119" s="6"/>
      <c r="AJQ119" s="6"/>
      <c r="AJR119" s="6"/>
      <c r="AJS119" s="6"/>
      <c r="AJT119" s="6"/>
      <c r="AJU119" s="6"/>
      <c r="AJV119" s="6"/>
      <c r="AJW119" s="6"/>
      <c r="AJX119" s="6"/>
      <c r="AJY119" s="6"/>
      <c r="AJZ119" s="6"/>
      <c r="AKA119" s="6"/>
      <c r="AKB119" s="6"/>
      <c r="AKC119" s="6"/>
      <c r="AKD119" s="6"/>
      <c r="AKE119" s="6"/>
      <c r="AKF119" s="6"/>
      <c r="AKG119" s="6"/>
      <c r="AKH119" s="6"/>
      <c r="AKI119" s="6"/>
      <c r="AKJ119" s="6"/>
      <c r="AKK119" s="6"/>
      <c r="AKL119" s="6"/>
      <c r="AKM119" s="6"/>
      <c r="AKN119" s="6"/>
      <c r="AKO119" s="6"/>
      <c r="AKP119" s="6"/>
      <c r="AKQ119" s="6"/>
      <c r="AKR119" s="6"/>
      <c r="AKS119" s="6"/>
      <c r="AKT119" s="6"/>
      <c r="AKU119" s="6"/>
      <c r="AKV119" s="6"/>
      <c r="AKW119" s="6"/>
      <c r="AKX119" s="6"/>
      <c r="AKY119" s="6"/>
      <c r="AKZ119" s="6"/>
      <c r="ALA119" s="6"/>
      <c r="ALB119" s="6"/>
      <c r="ALC119" s="6"/>
      <c r="ALD119" s="6"/>
      <c r="ALE119" s="6"/>
      <c r="ALF119" s="6"/>
      <c r="ALG119" s="6"/>
      <c r="ALH119" s="6"/>
      <c r="ALI119" s="6"/>
      <c r="ALJ119" s="6"/>
      <c r="ALK119" s="6"/>
      <c r="ALL119" s="6"/>
      <c r="ALM119" s="6"/>
      <c r="ALN119" s="6"/>
      <c r="ALO119" s="6"/>
      <c r="ALP119" s="6"/>
      <c r="ALQ119" s="6"/>
      <c r="ALR119" s="6"/>
      <c r="ALS119" s="6"/>
      <c r="ALT119" s="6"/>
      <c r="ALU119" s="6"/>
      <c r="ALV119" s="6"/>
      <c r="ALW119" s="6"/>
      <c r="ALX119" s="6"/>
      <c r="ALY119" s="6"/>
      <c r="ALZ119" s="6"/>
      <c r="AMA119" s="6"/>
      <c r="AMB119" s="6"/>
      <c r="AMC119" s="6"/>
      <c r="AMD119" s="6"/>
      <c r="AME119" s="6"/>
    </row>
    <row r="120" spans="1:1019" x14ac:dyDescent="0.25">
      <c r="A120" s="7" t="s">
        <v>94</v>
      </c>
      <c r="B120" s="4" t="s">
        <v>19</v>
      </c>
      <c r="C120" s="22">
        <v>1.165</v>
      </c>
      <c r="D120" s="22">
        <v>1.37</v>
      </c>
      <c r="E120" s="23" t="s">
        <v>243</v>
      </c>
      <c r="F120" s="22">
        <v>1.216</v>
      </c>
      <c r="G120" s="31" t="s">
        <v>10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6"/>
      <c r="OV120" s="6"/>
      <c r="OW120" s="6"/>
      <c r="OX120" s="6"/>
      <c r="OY120" s="6"/>
      <c r="OZ120" s="6"/>
      <c r="PA120" s="6"/>
      <c r="PB120" s="6"/>
      <c r="PC120" s="6"/>
      <c r="PD120" s="6"/>
      <c r="PE120" s="6"/>
      <c r="PF120" s="6"/>
      <c r="PG120" s="6"/>
      <c r="PH120" s="6"/>
      <c r="PI120" s="6"/>
      <c r="PJ120" s="6"/>
      <c r="PK120" s="6"/>
      <c r="PL120" s="6"/>
      <c r="PM120" s="6"/>
      <c r="PN120" s="6"/>
      <c r="PO120" s="6"/>
      <c r="PP120" s="6"/>
      <c r="PQ120" s="6"/>
      <c r="PR120" s="6"/>
      <c r="PS120" s="6"/>
      <c r="PT120" s="6"/>
      <c r="PU120" s="6"/>
      <c r="PV120" s="6"/>
      <c r="PW120" s="6"/>
      <c r="PX120" s="6"/>
      <c r="PY120" s="6"/>
      <c r="PZ120" s="6"/>
      <c r="QA120" s="6"/>
      <c r="QB120" s="6"/>
      <c r="QC120" s="6"/>
      <c r="QD120" s="6"/>
      <c r="QE120" s="6"/>
      <c r="QF120" s="6"/>
      <c r="QG120" s="6"/>
      <c r="QH120" s="6"/>
      <c r="QI120" s="6"/>
      <c r="QJ120" s="6"/>
      <c r="QK120" s="6"/>
      <c r="QL120" s="6"/>
      <c r="QM120" s="6"/>
      <c r="QN120" s="6"/>
      <c r="QO120" s="6"/>
      <c r="QP120" s="6"/>
      <c r="QQ120" s="6"/>
      <c r="QR120" s="6"/>
      <c r="QS120" s="6"/>
      <c r="QT120" s="6"/>
      <c r="QU120" s="6"/>
      <c r="QV120" s="6"/>
      <c r="QW120" s="6"/>
      <c r="QX120" s="6"/>
      <c r="QY120" s="6"/>
      <c r="QZ120" s="6"/>
      <c r="RA120" s="6"/>
      <c r="RB120" s="6"/>
      <c r="RC120" s="6"/>
      <c r="RD120" s="6"/>
      <c r="RE120" s="6"/>
      <c r="RF120" s="6"/>
      <c r="RG120" s="6"/>
      <c r="RH120" s="6"/>
      <c r="RI120" s="6"/>
      <c r="RJ120" s="6"/>
      <c r="RK120" s="6"/>
      <c r="RL120" s="6"/>
      <c r="RM120" s="6"/>
      <c r="RN120" s="6"/>
      <c r="RO120" s="6"/>
      <c r="RP120" s="6"/>
      <c r="RQ120" s="6"/>
      <c r="RR120" s="6"/>
      <c r="RS120" s="6"/>
      <c r="RT120" s="6"/>
      <c r="RU120" s="6"/>
      <c r="RV120" s="6"/>
      <c r="RW120" s="6"/>
      <c r="RX120" s="6"/>
      <c r="RY120" s="6"/>
      <c r="RZ120" s="6"/>
      <c r="SA120" s="6"/>
      <c r="SB120" s="6"/>
      <c r="SC120" s="6"/>
      <c r="SD120" s="6"/>
      <c r="SE120" s="6"/>
      <c r="SF120" s="6"/>
      <c r="SG120" s="6"/>
      <c r="SH120" s="6"/>
      <c r="SI120" s="6"/>
      <c r="SJ120" s="6"/>
      <c r="SK120" s="6"/>
      <c r="SL120" s="6"/>
      <c r="SM120" s="6"/>
      <c r="SN120" s="6"/>
      <c r="SO120" s="6"/>
      <c r="SP120" s="6"/>
      <c r="SQ120" s="6"/>
      <c r="SR120" s="6"/>
      <c r="SS120" s="6"/>
      <c r="ST120" s="6"/>
      <c r="SU120" s="6"/>
      <c r="SV120" s="6"/>
      <c r="SW120" s="6"/>
      <c r="SX120" s="6"/>
      <c r="SY120" s="6"/>
      <c r="SZ120" s="6"/>
      <c r="TA120" s="6"/>
      <c r="TB120" s="6"/>
      <c r="TC120" s="6"/>
      <c r="TD120" s="6"/>
      <c r="TE120" s="6"/>
      <c r="TF120" s="6"/>
      <c r="TG120" s="6"/>
      <c r="TH120" s="6"/>
      <c r="TI120" s="6"/>
      <c r="TJ120" s="6"/>
      <c r="TK120" s="6"/>
      <c r="TL120" s="6"/>
      <c r="TM120" s="6"/>
      <c r="TN120" s="6"/>
      <c r="TO120" s="6"/>
      <c r="TP120" s="6"/>
      <c r="TQ120" s="6"/>
      <c r="TR120" s="6"/>
      <c r="TS120" s="6"/>
      <c r="TT120" s="6"/>
      <c r="TU120" s="6"/>
      <c r="TV120" s="6"/>
      <c r="TW120" s="6"/>
      <c r="TX120" s="6"/>
      <c r="TY120" s="6"/>
      <c r="TZ120" s="6"/>
      <c r="UA120" s="6"/>
      <c r="UB120" s="6"/>
      <c r="UC120" s="6"/>
      <c r="UD120" s="6"/>
      <c r="UE120" s="6"/>
      <c r="UF120" s="6"/>
      <c r="UG120" s="6"/>
      <c r="UH120" s="6"/>
      <c r="UI120" s="6"/>
      <c r="UJ120" s="6"/>
      <c r="UK120" s="6"/>
      <c r="UL120" s="6"/>
      <c r="UM120" s="6"/>
      <c r="UN120" s="6"/>
      <c r="UO120" s="6"/>
      <c r="UP120" s="6"/>
      <c r="UQ120" s="6"/>
      <c r="UR120" s="6"/>
      <c r="US120" s="6"/>
      <c r="UT120" s="6"/>
      <c r="UU120" s="6"/>
      <c r="UV120" s="6"/>
      <c r="UW120" s="6"/>
      <c r="UX120" s="6"/>
      <c r="UY120" s="6"/>
      <c r="UZ120" s="6"/>
      <c r="VA120" s="6"/>
      <c r="VB120" s="6"/>
      <c r="VC120" s="6"/>
      <c r="VD120" s="6"/>
      <c r="VE120" s="6"/>
      <c r="VF120" s="6"/>
      <c r="VG120" s="6"/>
      <c r="VH120" s="6"/>
      <c r="VI120" s="6"/>
      <c r="VJ120" s="6"/>
      <c r="VK120" s="6"/>
      <c r="VL120" s="6"/>
      <c r="VM120" s="6"/>
      <c r="VN120" s="6"/>
      <c r="VO120" s="6"/>
      <c r="VP120" s="6"/>
      <c r="VQ120" s="6"/>
      <c r="VR120" s="6"/>
      <c r="VS120" s="6"/>
      <c r="VT120" s="6"/>
      <c r="VU120" s="6"/>
      <c r="VV120" s="6"/>
      <c r="VW120" s="6"/>
      <c r="VX120" s="6"/>
      <c r="VY120" s="6"/>
      <c r="VZ120" s="6"/>
      <c r="WA120" s="6"/>
      <c r="WB120" s="6"/>
      <c r="WC120" s="6"/>
      <c r="WD120" s="6"/>
      <c r="WE120" s="6"/>
      <c r="WF120" s="6"/>
      <c r="WG120" s="6"/>
      <c r="WH120" s="6"/>
      <c r="WI120" s="6"/>
      <c r="WJ120" s="6"/>
      <c r="WK120" s="6"/>
      <c r="WL120" s="6"/>
      <c r="WM120" s="6"/>
      <c r="WN120" s="6"/>
      <c r="WO120" s="6"/>
      <c r="WP120" s="6"/>
      <c r="WQ120" s="6"/>
      <c r="WR120" s="6"/>
      <c r="WS120" s="6"/>
      <c r="WT120" s="6"/>
      <c r="WU120" s="6"/>
      <c r="WV120" s="6"/>
      <c r="WW120" s="6"/>
      <c r="WX120" s="6"/>
      <c r="WY120" s="6"/>
      <c r="WZ120" s="6"/>
      <c r="XA120" s="6"/>
      <c r="XB120" s="6"/>
      <c r="XC120" s="6"/>
      <c r="XD120" s="6"/>
      <c r="XE120" s="6"/>
      <c r="XF120" s="6"/>
      <c r="XG120" s="6"/>
      <c r="XH120" s="6"/>
      <c r="XI120" s="6"/>
      <c r="XJ120" s="6"/>
      <c r="XK120" s="6"/>
      <c r="XL120" s="6"/>
      <c r="XM120" s="6"/>
      <c r="XN120" s="6"/>
      <c r="XO120" s="6"/>
      <c r="XP120" s="6"/>
      <c r="XQ120" s="6"/>
      <c r="XR120" s="6"/>
      <c r="XS120" s="6"/>
      <c r="XT120" s="6"/>
      <c r="XU120" s="6"/>
      <c r="XV120" s="6"/>
      <c r="XW120" s="6"/>
      <c r="XX120" s="6"/>
      <c r="XY120" s="6"/>
      <c r="XZ120" s="6"/>
      <c r="YA120" s="6"/>
      <c r="YB120" s="6"/>
      <c r="YC120" s="6"/>
      <c r="YD120" s="6"/>
      <c r="YE120" s="6"/>
      <c r="YF120" s="6"/>
      <c r="YG120" s="6"/>
      <c r="YH120" s="6"/>
      <c r="YI120" s="6"/>
      <c r="YJ120" s="6"/>
      <c r="YK120" s="6"/>
      <c r="YL120" s="6"/>
      <c r="YM120" s="6"/>
      <c r="YN120" s="6"/>
      <c r="YO120" s="6"/>
      <c r="YP120" s="6"/>
      <c r="YQ120" s="6"/>
      <c r="YR120" s="6"/>
      <c r="YS120" s="6"/>
      <c r="YT120" s="6"/>
      <c r="YU120" s="6"/>
      <c r="YV120" s="6"/>
      <c r="YW120" s="6"/>
      <c r="YX120" s="6"/>
      <c r="YY120" s="6"/>
      <c r="YZ120" s="6"/>
      <c r="ZA120" s="6"/>
      <c r="ZB120" s="6"/>
      <c r="ZC120" s="6"/>
      <c r="ZD120" s="6"/>
      <c r="ZE120" s="6"/>
      <c r="ZF120" s="6"/>
      <c r="ZG120" s="6"/>
      <c r="ZH120" s="6"/>
      <c r="ZI120" s="6"/>
      <c r="ZJ120" s="6"/>
      <c r="ZK120" s="6"/>
      <c r="ZL120" s="6"/>
      <c r="ZM120" s="6"/>
      <c r="ZN120" s="6"/>
      <c r="ZO120" s="6"/>
      <c r="ZP120" s="6"/>
      <c r="ZQ120" s="6"/>
      <c r="ZR120" s="6"/>
      <c r="ZS120" s="6"/>
      <c r="ZT120" s="6"/>
      <c r="ZU120" s="6"/>
      <c r="ZV120" s="6"/>
      <c r="ZW120" s="6"/>
      <c r="ZX120" s="6"/>
      <c r="ZY120" s="6"/>
      <c r="ZZ120" s="6"/>
      <c r="AAA120" s="6"/>
      <c r="AAB120" s="6"/>
      <c r="AAC120" s="6"/>
      <c r="AAD120" s="6"/>
      <c r="AAE120" s="6"/>
      <c r="AAF120" s="6"/>
      <c r="AAG120" s="6"/>
      <c r="AAH120" s="6"/>
      <c r="AAI120" s="6"/>
      <c r="AAJ120" s="6"/>
      <c r="AAK120" s="6"/>
      <c r="AAL120" s="6"/>
      <c r="AAM120" s="6"/>
      <c r="AAN120" s="6"/>
      <c r="AAO120" s="6"/>
      <c r="AAP120" s="6"/>
      <c r="AAQ120" s="6"/>
      <c r="AAR120" s="6"/>
      <c r="AAS120" s="6"/>
      <c r="AAT120" s="6"/>
      <c r="AAU120" s="6"/>
      <c r="AAV120" s="6"/>
      <c r="AAW120" s="6"/>
      <c r="AAX120" s="6"/>
      <c r="AAY120" s="6"/>
      <c r="AAZ120" s="6"/>
      <c r="ABA120" s="6"/>
      <c r="ABB120" s="6"/>
      <c r="ABC120" s="6"/>
      <c r="ABD120" s="6"/>
      <c r="ABE120" s="6"/>
      <c r="ABF120" s="6"/>
      <c r="ABG120" s="6"/>
      <c r="ABH120" s="6"/>
      <c r="ABI120" s="6"/>
      <c r="ABJ120" s="6"/>
      <c r="ABK120" s="6"/>
      <c r="ABL120" s="6"/>
      <c r="ABM120" s="6"/>
      <c r="ABN120" s="6"/>
      <c r="ABO120" s="6"/>
      <c r="ABP120" s="6"/>
      <c r="ABQ120" s="6"/>
      <c r="ABR120" s="6"/>
      <c r="ABS120" s="6"/>
      <c r="ABT120" s="6"/>
      <c r="ABU120" s="6"/>
      <c r="ABV120" s="6"/>
      <c r="ABW120" s="6"/>
      <c r="ABX120" s="6"/>
      <c r="ABY120" s="6"/>
      <c r="ABZ120" s="6"/>
      <c r="ACA120" s="6"/>
      <c r="ACB120" s="6"/>
      <c r="ACC120" s="6"/>
      <c r="ACD120" s="6"/>
      <c r="ACE120" s="6"/>
      <c r="ACF120" s="6"/>
      <c r="ACG120" s="6"/>
      <c r="ACH120" s="6"/>
      <c r="ACI120" s="6"/>
      <c r="ACJ120" s="6"/>
      <c r="ACK120" s="6"/>
      <c r="ACL120" s="6"/>
      <c r="ACM120" s="6"/>
      <c r="ACN120" s="6"/>
      <c r="ACO120" s="6"/>
      <c r="ACP120" s="6"/>
      <c r="ACQ120" s="6"/>
      <c r="ACR120" s="6"/>
      <c r="ACS120" s="6"/>
      <c r="ACT120" s="6"/>
      <c r="ACU120" s="6"/>
      <c r="ACV120" s="6"/>
      <c r="ACW120" s="6"/>
      <c r="ACX120" s="6"/>
      <c r="ACY120" s="6"/>
      <c r="ACZ120" s="6"/>
      <c r="ADA120" s="6"/>
      <c r="ADB120" s="6"/>
      <c r="ADC120" s="6"/>
      <c r="ADD120" s="6"/>
      <c r="ADE120" s="6"/>
      <c r="ADF120" s="6"/>
      <c r="ADG120" s="6"/>
      <c r="ADH120" s="6"/>
      <c r="ADI120" s="6"/>
      <c r="ADJ120" s="6"/>
      <c r="ADK120" s="6"/>
      <c r="ADL120" s="6"/>
      <c r="ADM120" s="6"/>
      <c r="ADN120" s="6"/>
      <c r="ADO120" s="6"/>
      <c r="ADP120" s="6"/>
      <c r="ADQ120" s="6"/>
      <c r="ADR120" s="6"/>
      <c r="ADS120" s="6"/>
      <c r="ADT120" s="6"/>
      <c r="ADU120" s="6"/>
      <c r="ADV120" s="6"/>
      <c r="ADW120" s="6"/>
      <c r="ADX120" s="6"/>
      <c r="ADY120" s="6"/>
      <c r="ADZ120" s="6"/>
      <c r="AEA120" s="6"/>
      <c r="AEB120" s="6"/>
      <c r="AEC120" s="6"/>
      <c r="AED120" s="6"/>
      <c r="AEE120" s="6"/>
      <c r="AEF120" s="6"/>
      <c r="AEG120" s="6"/>
      <c r="AEH120" s="6"/>
      <c r="AEI120" s="6"/>
      <c r="AEJ120" s="6"/>
      <c r="AEK120" s="6"/>
      <c r="AEL120" s="6"/>
      <c r="AEM120" s="6"/>
      <c r="AEN120" s="6"/>
      <c r="AEO120" s="6"/>
      <c r="AEP120" s="6"/>
      <c r="AEQ120" s="6"/>
      <c r="AER120" s="6"/>
      <c r="AES120" s="6"/>
      <c r="AET120" s="6"/>
      <c r="AEU120" s="6"/>
      <c r="AEV120" s="6"/>
      <c r="AEW120" s="6"/>
      <c r="AEX120" s="6"/>
      <c r="AEY120" s="6"/>
      <c r="AEZ120" s="6"/>
      <c r="AFA120" s="6"/>
      <c r="AFB120" s="6"/>
      <c r="AFC120" s="6"/>
      <c r="AFD120" s="6"/>
      <c r="AFE120" s="6"/>
      <c r="AFF120" s="6"/>
      <c r="AFG120" s="6"/>
      <c r="AFH120" s="6"/>
      <c r="AFI120" s="6"/>
      <c r="AFJ120" s="6"/>
      <c r="AFK120" s="6"/>
      <c r="AFL120" s="6"/>
      <c r="AFM120" s="6"/>
      <c r="AFN120" s="6"/>
      <c r="AFO120" s="6"/>
      <c r="AFP120" s="6"/>
      <c r="AFQ120" s="6"/>
      <c r="AFR120" s="6"/>
      <c r="AFS120" s="6"/>
      <c r="AFT120" s="6"/>
      <c r="AFU120" s="6"/>
      <c r="AFV120" s="6"/>
      <c r="AFW120" s="6"/>
      <c r="AFX120" s="6"/>
      <c r="AFY120" s="6"/>
      <c r="AFZ120" s="6"/>
      <c r="AGA120" s="6"/>
      <c r="AGB120" s="6"/>
      <c r="AGC120" s="6"/>
      <c r="AGD120" s="6"/>
      <c r="AGE120" s="6"/>
      <c r="AGF120" s="6"/>
      <c r="AGG120" s="6"/>
      <c r="AGH120" s="6"/>
      <c r="AGI120" s="6"/>
      <c r="AGJ120" s="6"/>
      <c r="AGK120" s="6"/>
      <c r="AGL120" s="6"/>
      <c r="AGM120" s="6"/>
      <c r="AGN120" s="6"/>
      <c r="AGO120" s="6"/>
      <c r="AGP120" s="6"/>
      <c r="AGQ120" s="6"/>
      <c r="AGR120" s="6"/>
      <c r="AGS120" s="6"/>
      <c r="AGT120" s="6"/>
      <c r="AGU120" s="6"/>
      <c r="AGV120" s="6"/>
      <c r="AGW120" s="6"/>
      <c r="AGX120" s="6"/>
      <c r="AGY120" s="6"/>
      <c r="AGZ120" s="6"/>
      <c r="AHA120" s="6"/>
      <c r="AHB120" s="6"/>
      <c r="AHC120" s="6"/>
      <c r="AHD120" s="6"/>
      <c r="AHE120" s="6"/>
      <c r="AHF120" s="6"/>
      <c r="AHG120" s="6"/>
      <c r="AHH120" s="6"/>
      <c r="AHI120" s="6"/>
      <c r="AHJ120" s="6"/>
      <c r="AHK120" s="6"/>
      <c r="AHL120" s="6"/>
      <c r="AHM120" s="6"/>
      <c r="AHN120" s="6"/>
      <c r="AHO120" s="6"/>
      <c r="AHP120" s="6"/>
      <c r="AHQ120" s="6"/>
      <c r="AHR120" s="6"/>
      <c r="AHS120" s="6"/>
      <c r="AHT120" s="6"/>
      <c r="AHU120" s="6"/>
      <c r="AHV120" s="6"/>
      <c r="AHW120" s="6"/>
      <c r="AHX120" s="6"/>
      <c r="AHY120" s="6"/>
      <c r="AHZ120" s="6"/>
      <c r="AIA120" s="6"/>
      <c r="AIB120" s="6"/>
      <c r="AIC120" s="6"/>
      <c r="AID120" s="6"/>
      <c r="AIE120" s="6"/>
      <c r="AIF120" s="6"/>
      <c r="AIG120" s="6"/>
      <c r="AIH120" s="6"/>
      <c r="AII120" s="6"/>
      <c r="AIJ120" s="6"/>
      <c r="AIK120" s="6"/>
      <c r="AIL120" s="6"/>
      <c r="AIM120" s="6"/>
      <c r="AIN120" s="6"/>
      <c r="AIO120" s="6"/>
      <c r="AIP120" s="6"/>
      <c r="AIQ120" s="6"/>
      <c r="AIR120" s="6"/>
      <c r="AIS120" s="6"/>
      <c r="AIT120" s="6"/>
      <c r="AIU120" s="6"/>
      <c r="AIV120" s="6"/>
      <c r="AIW120" s="6"/>
      <c r="AIX120" s="6"/>
      <c r="AIY120" s="6"/>
      <c r="AIZ120" s="6"/>
      <c r="AJA120" s="6"/>
      <c r="AJB120" s="6"/>
      <c r="AJC120" s="6"/>
      <c r="AJD120" s="6"/>
      <c r="AJE120" s="6"/>
      <c r="AJF120" s="6"/>
      <c r="AJG120" s="6"/>
      <c r="AJH120" s="6"/>
      <c r="AJI120" s="6"/>
      <c r="AJJ120" s="6"/>
      <c r="AJK120" s="6"/>
      <c r="AJL120" s="6"/>
      <c r="AJM120" s="6"/>
      <c r="AJN120" s="6"/>
      <c r="AJO120" s="6"/>
      <c r="AJP120" s="6"/>
      <c r="AJQ120" s="6"/>
      <c r="AJR120" s="6"/>
      <c r="AJS120" s="6"/>
      <c r="AJT120" s="6"/>
      <c r="AJU120" s="6"/>
      <c r="AJV120" s="6"/>
      <c r="AJW120" s="6"/>
      <c r="AJX120" s="6"/>
      <c r="AJY120" s="6"/>
      <c r="AJZ120" s="6"/>
      <c r="AKA120" s="6"/>
      <c r="AKB120" s="6"/>
      <c r="AKC120" s="6"/>
      <c r="AKD120" s="6"/>
      <c r="AKE120" s="6"/>
      <c r="AKF120" s="6"/>
      <c r="AKG120" s="6"/>
      <c r="AKH120" s="6"/>
      <c r="AKI120" s="6"/>
      <c r="AKJ120" s="6"/>
      <c r="AKK120" s="6"/>
      <c r="AKL120" s="6"/>
      <c r="AKM120" s="6"/>
      <c r="AKN120" s="6"/>
      <c r="AKO120" s="6"/>
      <c r="AKP120" s="6"/>
      <c r="AKQ120" s="6"/>
      <c r="AKR120" s="6"/>
      <c r="AKS120" s="6"/>
      <c r="AKT120" s="6"/>
      <c r="AKU120" s="6"/>
      <c r="AKV120" s="6"/>
      <c r="AKW120" s="6"/>
      <c r="AKX120" s="6"/>
      <c r="AKY120" s="6"/>
      <c r="AKZ120" s="6"/>
      <c r="ALA120" s="6"/>
      <c r="ALB120" s="6"/>
      <c r="ALC120" s="6"/>
      <c r="ALD120" s="6"/>
      <c r="ALE120" s="6"/>
      <c r="ALF120" s="6"/>
      <c r="ALG120" s="6"/>
      <c r="ALH120" s="6"/>
      <c r="ALI120" s="6"/>
      <c r="ALJ120" s="6"/>
      <c r="ALK120" s="6"/>
      <c r="ALL120" s="6"/>
      <c r="ALM120" s="6"/>
      <c r="ALN120" s="6"/>
      <c r="ALO120" s="6"/>
      <c r="ALP120" s="6"/>
      <c r="ALQ120" s="6"/>
      <c r="ALR120" s="6"/>
      <c r="ALS120" s="6"/>
      <c r="ALT120" s="6"/>
      <c r="ALU120" s="6"/>
      <c r="ALV120" s="6"/>
      <c r="ALW120" s="6"/>
      <c r="ALX120" s="6"/>
      <c r="ALY120" s="6"/>
      <c r="ALZ120" s="6"/>
      <c r="AMA120" s="6"/>
      <c r="AMB120" s="6"/>
      <c r="AMC120" s="6"/>
      <c r="AMD120" s="6"/>
      <c r="AME120" s="6"/>
    </row>
    <row r="121" spans="1:1019" x14ac:dyDescent="0.25">
      <c r="A121" s="7" t="s">
        <v>94</v>
      </c>
      <c r="B121" s="4" t="s">
        <v>19</v>
      </c>
      <c r="C121" s="22">
        <v>0.99</v>
      </c>
      <c r="D121" s="22">
        <v>1.24</v>
      </c>
      <c r="E121" s="23" t="s">
        <v>244</v>
      </c>
      <c r="F121" s="22">
        <v>1.073</v>
      </c>
      <c r="G121" s="31" t="s">
        <v>10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/>
      <c r="OP121" s="6"/>
      <c r="OQ121" s="6"/>
      <c r="OR121" s="6"/>
      <c r="OS121" s="6"/>
      <c r="OT121" s="6"/>
      <c r="OU121" s="6"/>
      <c r="OV121" s="6"/>
      <c r="OW121" s="6"/>
      <c r="OX121" s="6"/>
      <c r="OY121" s="6"/>
      <c r="OZ121" s="6"/>
      <c r="PA121" s="6"/>
      <c r="PB121" s="6"/>
      <c r="PC121" s="6"/>
      <c r="PD121" s="6"/>
      <c r="PE121" s="6"/>
      <c r="PF121" s="6"/>
      <c r="PG121" s="6"/>
      <c r="PH121" s="6"/>
      <c r="PI121" s="6"/>
      <c r="PJ121" s="6"/>
      <c r="PK121" s="6"/>
      <c r="PL121" s="6"/>
      <c r="PM121" s="6"/>
      <c r="PN121" s="6"/>
      <c r="PO121" s="6"/>
      <c r="PP121" s="6"/>
      <c r="PQ121" s="6"/>
      <c r="PR121" s="6"/>
      <c r="PS121" s="6"/>
      <c r="PT121" s="6"/>
      <c r="PU121" s="6"/>
      <c r="PV121" s="6"/>
      <c r="PW121" s="6"/>
      <c r="PX121" s="6"/>
      <c r="PY121" s="6"/>
      <c r="PZ121" s="6"/>
      <c r="QA121" s="6"/>
      <c r="QB121" s="6"/>
      <c r="QC121" s="6"/>
      <c r="QD121" s="6"/>
      <c r="QE121" s="6"/>
      <c r="QF121" s="6"/>
      <c r="QG121" s="6"/>
      <c r="QH121" s="6"/>
      <c r="QI121" s="6"/>
      <c r="QJ121" s="6"/>
      <c r="QK121" s="6"/>
      <c r="QL121" s="6"/>
      <c r="QM121" s="6"/>
      <c r="QN121" s="6"/>
      <c r="QO121" s="6"/>
      <c r="QP121" s="6"/>
      <c r="QQ121" s="6"/>
      <c r="QR121" s="6"/>
      <c r="QS121" s="6"/>
      <c r="QT121" s="6"/>
      <c r="QU121" s="6"/>
      <c r="QV121" s="6"/>
      <c r="QW121" s="6"/>
      <c r="QX121" s="6"/>
      <c r="QY121" s="6"/>
      <c r="QZ121" s="6"/>
      <c r="RA121" s="6"/>
      <c r="RB121" s="6"/>
      <c r="RC121" s="6"/>
      <c r="RD121" s="6"/>
      <c r="RE121" s="6"/>
      <c r="RF121" s="6"/>
      <c r="RG121" s="6"/>
      <c r="RH121" s="6"/>
      <c r="RI121" s="6"/>
      <c r="RJ121" s="6"/>
      <c r="RK121" s="6"/>
      <c r="RL121" s="6"/>
      <c r="RM121" s="6"/>
      <c r="RN121" s="6"/>
      <c r="RO121" s="6"/>
      <c r="RP121" s="6"/>
      <c r="RQ121" s="6"/>
      <c r="RR121" s="6"/>
      <c r="RS121" s="6"/>
      <c r="RT121" s="6"/>
      <c r="RU121" s="6"/>
      <c r="RV121" s="6"/>
      <c r="RW121" s="6"/>
      <c r="RX121" s="6"/>
      <c r="RY121" s="6"/>
      <c r="RZ121" s="6"/>
      <c r="SA121" s="6"/>
      <c r="SB121" s="6"/>
      <c r="SC121" s="6"/>
      <c r="SD121" s="6"/>
      <c r="SE121" s="6"/>
      <c r="SF121" s="6"/>
      <c r="SG121" s="6"/>
      <c r="SH121" s="6"/>
      <c r="SI121" s="6"/>
      <c r="SJ121" s="6"/>
      <c r="SK121" s="6"/>
      <c r="SL121" s="6"/>
      <c r="SM121" s="6"/>
      <c r="SN121" s="6"/>
      <c r="SO121" s="6"/>
      <c r="SP121" s="6"/>
      <c r="SQ121" s="6"/>
      <c r="SR121" s="6"/>
      <c r="SS121" s="6"/>
      <c r="ST121" s="6"/>
      <c r="SU121" s="6"/>
      <c r="SV121" s="6"/>
      <c r="SW121" s="6"/>
      <c r="SX121" s="6"/>
      <c r="SY121" s="6"/>
      <c r="SZ121" s="6"/>
      <c r="TA121" s="6"/>
      <c r="TB121" s="6"/>
      <c r="TC121" s="6"/>
      <c r="TD121" s="6"/>
      <c r="TE121" s="6"/>
      <c r="TF121" s="6"/>
      <c r="TG121" s="6"/>
      <c r="TH121" s="6"/>
      <c r="TI121" s="6"/>
      <c r="TJ121" s="6"/>
      <c r="TK121" s="6"/>
      <c r="TL121" s="6"/>
      <c r="TM121" s="6"/>
      <c r="TN121" s="6"/>
      <c r="TO121" s="6"/>
      <c r="TP121" s="6"/>
      <c r="TQ121" s="6"/>
      <c r="TR121" s="6"/>
      <c r="TS121" s="6"/>
      <c r="TT121" s="6"/>
      <c r="TU121" s="6"/>
      <c r="TV121" s="6"/>
      <c r="TW121" s="6"/>
      <c r="TX121" s="6"/>
      <c r="TY121" s="6"/>
      <c r="TZ121" s="6"/>
      <c r="UA121" s="6"/>
      <c r="UB121" s="6"/>
      <c r="UC121" s="6"/>
      <c r="UD121" s="6"/>
      <c r="UE121" s="6"/>
      <c r="UF121" s="6"/>
      <c r="UG121" s="6"/>
      <c r="UH121" s="6"/>
      <c r="UI121" s="6"/>
      <c r="UJ121" s="6"/>
      <c r="UK121" s="6"/>
      <c r="UL121" s="6"/>
      <c r="UM121" s="6"/>
      <c r="UN121" s="6"/>
      <c r="UO121" s="6"/>
      <c r="UP121" s="6"/>
      <c r="UQ121" s="6"/>
      <c r="UR121" s="6"/>
      <c r="US121" s="6"/>
      <c r="UT121" s="6"/>
      <c r="UU121" s="6"/>
      <c r="UV121" s="6"/>
      <c r="UW121" s="6"/>
      <c r="UX121" s="6"/>
      <c r="UY121" s="6"/>
      <c r="UZ121" s="6"/>
      <c r="VA121" s="6"/>
      <c r="VB121" s="6"/>
      <c r="VC121" s="6"/>
      <c r="VD121" s="6"/>
      <c r="VE121" s="6"/>
      <c r="VF121" s="6"/>
      <c r="VG121" s="6"/>
      <c r="VH121" s="6"/>
      <c r="VI121" s="6"/>
      <c r="VJ121" s="6"/>
      <c r="VK121" s="6"/>
      <c r="VL121" s="6"/>
      <c r="VM121" s="6"/>
      <c r="VN121" s="6"/>
      <c r="VO121" s="6"/>
      <c r="VP121" s="6"/>
      <c r="VQ121" s="6"/>
      <c r="VR121" s="6"/>
      <c r="VS121" s="6"/>
      <c r="VT121" s="6"/>
      <c r="VU121" s="6"/>
      <c r="VV121" s="6"/>
      <c r="VW121" s="6"/>
      <c r="VX121" s="6"/>
      <c r="VY121" s="6"/>
      <c r="VZ121" s="6"/>
      <c r="WA121" s="6"/>
      <c r="WB121" s="6"/>
      <c r="WC121" s="6"/>
      <c r="WD121" s="6"/>
      <c r="WE121" s="6"/>
      <c r="WF121" s="6"/>
      <c r="WG121" s="6"/>
      <c r="WH121" s="6"/>
      <c r="WI121" s="6"/>
      <c r="WJ121" s="6"/>
      <c r="WK121" s="6"/>
      <c r="WL121" s="6"/>
      <c r="WM121" s="6"/>
      <c r="WN121" s="6"/>
      <c r="WO121" s="6"/>
      <c r="WP121" s="6"/>
      <c r="WQ121" s="6"/>
      <c r="WR121" s="6"/>
      <c r="WS121" s="6"/>
      <c r="WT121" s="6"/>
      <c r="WU121" s="6"/>
      <c r="WV121" s="6"/>
      <c r="WW121" s="6"/>
      <c r="WX121" s="6"/>
      <c r="WY121" s="6"/>
      <c r="WZ121" s="6"/>
      <c r="XA121" s="6"/>
      <c r="XB121" s="6"/>
      <c r="XC121" s="6"/>
      <c r="XD121" s="6"/>
      <c r="XE121" s="6"/>
      <c r="XF121" s="6"/>
      <c r="XG121" s="6"/>
      <c r="XH121" s="6"/>
      <c r="XI121" s="6"/>
      <c r="XJ121" s="6"/>
      <c r="XK121" s="6"/>
      <c r="XL121" s="6"/>
      <c r="XM121" s="6"/>
      <c r="XN121" s="6"/>
      <c r="XO121" s="6"/>
      <c r="XP121" s="6"/>
      <c r="XQ121" s="6"/>
      <c r="XR121" s="6"/>
      <c r="XS121" s="6"/>
      <c r="XT121" s="6"/>
      <c r="XU121" s="6"/>
      <c r="XV121" s="6"/>
      <c r="XW121" s="6"/>
      <c r="XX121" s="6"/>
      <c r="XY121" s="6"/>
      <c r="XZ121" s="6"/>
      <c r="YA121" s="6"/>
      <c r="YB121" s="6"/>
      <c r="YC121" s="6"/>
      <c r="YD121" s="6"/>
      <c r="YE121" s="6"/>
      <c r="YF121" s="6"/>
      <c r="YG121" s="6"/>
      <c r="YH121" s="6"/>
      <c r="YI121" s="6"/>
      <c r="YJ121" s="6"/>
      <c r="YK121" s="6"/>
      <c r="YL121" s="6"/>
      <c r="YM121" s="6"/>
      <c r="YN121" s="6"/>
      <c r="YO121" s="6"/>
      <c r="YP121" s="6"/>
      <c r="YQ121" s="6"/>
      <c r="YR121" s="6"/>
      <c r="YS121" s="6"/>
      <c r="YT121" s="6"/>
      <c r="YU121" s="6"/>
      <c r="YV121" s="6"/>
      <c r="YW121" s="6"/>
      <c r="YX121" s="6"/>
      <c r="YY121" s="6"/>
      <c r="YZ121" s="6"/>
      <c r="ZA121" s="6"/>
      <c r="ZB121" s="6"/>
      <c r="ZC121" s="6"/>
      <c r="ZD121" s="6"/>
      <c r="ZE121" s="6"/>
      <c r="ZF121" s="6"/>
      <c r="ZG121" s="6"/>
      <c r="ZH121" s="6"/>
      <c r="ZI121" s="6"/>
      <c r="ZJ121" s="6"/>
      <c r="ZK121" s="6"/>
      <c r="ZL121" s="6"/>
      <c r="ZM121" s="6"/>
      <c r="ZN121" s="6"/>
      <c r="ZO121" s="6"/>
      <c r="ZP121" s="6"/>
      <c r="ZQ121" s="6"/>
      <c r="ZR121" s="6"/>
      <c r="ZS121" s="6"/>
      <c r="ZT121" s="6"/>
      <c r="ZU121" s="6"/>
      <c r="ZV121" s="6"/>
      <c r="ZW121" s="6"/>
      <c r="ZX121" s="6"/>
      <c r="ZY121" s="6"/>
      <c r="ZZ121" s="6"/>
      <c r="AAA121" s="6"/>
      <c r="AAB121" s="6"/>
      <c r="AAC121" s="6"/>
      <c r="AAD121" s="6"/>
      <c r="AAE121" s="6"/>
      <c r="AAF121" s="6"/>
      <c r="AAG121" s="6"/>
      <c r="AAH121" s="6"/>
      <c r="AAI121" s="6"/>
      <c r="AAJ121" s="6"/>
      <c r="AAK121" s="6"/>
      <c r="AAL121" s="6"/>
      <c r="AAM121" s="6"/>
      <c r="AAN121" s="6"/>
      <c r="AAO121" s="6"/>
      <c r="AAP121" s="6"/>
      <c r="AAQ121" s="6"/>
      <c r="AAR121" s="6"/>
      <c r="AAS121" s="6"/>
      <c r="AAT121" s="6"/>
      <c r="AAU121" s="6"/>
      <c r="AAV121" s="6"/>
      <c r="AAW121" s="6"/>
      <c r="AAX121" s="6"/>
      <c r="AAY121" s="6"/>
      <c r="AAZ121" s="6"/>
      <c r="ABA121" s="6"/>
      <c r="ABB121" s="6"/>
      <c r="ABC121" s="6"/>
      <c r="ABD121" s="6"/>
      <c r="ABE121" s="6"/>
      <c r="ABF121" s="6"/>
      <c r="ABG121" s="6"/>
      <c r="ABH121" s="6"/>
      <c r="ABI121" s="6"/>
      <c r="ABJ121" s="6"/>
      <c r="ABK121" s="6"/>
      <c r="ABL121" s="6"/>
      <c r="ABM121" s="6"/>
      <c r="ABN121" s="6"/>
      <c r="ABO121" s="6"/>
      <c r="ABP121" s="6"/>
      <c r="ABQ121" s="6"/>
      <c r="ABR121" s="6"/>
      <c r="ABS121" s="6"/>
      <c r="ABT121" s="6"/>
      <c r="ABU121" s="6"/>
      <c r="ABV121" s="6"/>
      <c r="ABW121" s="6"/>
      <c r="ABX121" s="6"/>
      <c r="ABY121" s="6"/>
      <c r="ABZ121" s="6"/>
      <c r="ACA121" s="6"/>
      <c r="ACB121" s="6"/>
      <c r="ACC121" s="6"/>
      <c r="ACD121" s="6"/>
      <c r="ACE121" s="6"/>
      <c r="ACF121" s="6"/>
      <c r="ACG121" s="6"/>
      <c r="ACH121" s="6"/>
      <c r="ACI121" s="6"/>
      <c r="ACJ121" s="6"/>
      <c r="ACK121" s="6"/>
      <c r="ACL121" s="6"/>
      <c r="ACM121" s="6"/>
      <c r="ACN121" s="6"/>
      <c r="ACO121" s="6"/>
      <c r="ACP121" s="6"/>
      <c r="ACQ121" s="6"/>
      <c r="ACR121" s="6"/>
      <c r="ACS121" s="6"/>
      <c r="ACT121" s="6"/>
      <c r="ACU121" s="6"/>
      <c r="ACV121" s="6"/>
      <c r="ACW121" s="6"/>
      <c r="ACX121" s="6"/>
      <c r="ACY121" s="6"/>
      <c r="ACZ121" s="6"/>
      <c r="ADA121" s="6"/>
      <c r="ADB121" s="6"/>
      <c r="ADC121" s="6"/>
      <c r="ADD121" s="6"/>
      <c r="ADE121" s="6"/>
      <c r="ADF121" s="6"/>
      <c r="ADG121" s="6"/>
      <c r="ADH121" s="6"/>
      <c r="ADI121" s="6"/>
      <c r="ADJ121" s="6"/>
      <c r="ADK121" s="6"/>
      <c r="ADL121" s="6"/>
      <c r="ADM121" s="6"/>
      <c r="ADN121" s="6"/>
      <c r="ADO121" s="6"/>
      <c r="ADP121" s="6"/>
      <c r="ADQ121" s="6"/>
      <c r="ADR121" s="6"/>
      <c r="ADS121" s="6"/>
      <c r="ADT121" s="6"/>
      <c r="ADU121" s="6"/>
      <c r="ADV121" s="6"/>
      <c r="ADW121" s="6"/>
      <c r="ADX121" s="6"/>
      <c r="ADY121" s="6"/>
      <c r="ADZ121" s="6"/>
      <c r="AEA121" s="6"/>
      <c r="AEB121" s="6"/>
      <c r="AEC121" s="6"/>
      <c r="AED121" s="6"/>
      <c r="AEE121" s="6"/>
      <c r="AEF121" s="6"/>
      <c r="AEG121" s="6"/>
      <c r="AEH121" s="6"/>
      <c r="AEI121" s="6"/>
      <c r="AEJ121" s="6"/>
      <c r="AEK121" s="6"/>
      <c r="AEL121" s="6"/>
      <c r="AEM121" s="6"/>
      <c r="AEN121" s="6"/>
      <c r="AEO121" s="6"/>
      <c r="AEP121" s="6"/>
      <c r="AEQ121" s="6"/>
      <c r="AER121" s="6"/>
      <c r="AES121" s="6"/>
      <c r="AET121" s="6"/>
      <c r="AEU121" s="6"/>
      <c r="AEV121" s="6"/>
      <c r="AEW121" s="6"/>
      <c r="AEX121" s="6"/>
      <c r="AEY121" s="6"/>
      <c r="AEZ121" s="6"/>
      <c r="AFA121" s="6"/>
      <c r="AFB121" s="6"/>
      <c r="AFC121" s="6"/>
      <c r="AFD121" s="6"/>
      <c r="AFE121" s="6"/>
      <c r="AFF121" s="6"/>
      <c r="AFG121" s="6"/>
      <c r="AFH121" s="6"/>
      <c r="AFI121" s="6"/>
      <c r="AFJ121" s="6"/>
      <c r="AFK121" s="6"/>
      <c r="AFL121" s="6"/>
      <c r="AFM121" s="6"/>
      <c r="AFN121" s="6"/>
      <c r="AFO121" s="6"/>
      <c r="AFP121" s="6"/>
      <c r="AFQ121" s="6"/>
      <c r="AFR121" s="6"/>
      <c r="AFS121" s="6"/>
      <c r="AFT121" s="6"/>
      <c r="AFU121" s="6"/>
      <c r="AFV121" s="6"/>
      <c r="AFW121" s="6"/>
      <c r="AFX121" s="6"/>
      <c r="AFY121" s="6"/>
      <c r="AFZ121" s="6"/>
      <c r="AGA121" s="6"/>
      <c r="AGB121" s="6"/>
      <c r="AGC121" s="6"/>
      <c r="AGD121" s="6"/>
      <c r="AGE121" s="6"/>
      <c r="AGF121" s="6"/>
      <c r="AGG121" s="6"/>
      <c r="AGH121" s="6"/>
      <c r="AGI121" s="6"/>
      <c r="AGJ121" s="6"/>
      <c r="AGK121" s="6"/>
      <c r="AGL121" s="6"/>
      <c r="AGM121" s="6"/>
      <c r="AGN121" s="6"/>
      <c r="AGO121" s="6"/>
      <c r="AGP121" s="6"/>
      <c r="AGQ121" s="6"/>
      <c r="AGR121" s="6"/>
      <c r="AGS121" s="6"/>
      <c r="AGT121" s="6"/>
      <c r="AGU121" s="6"/>
      <c r="AGV121" s="6"/>
      <c r="AGW121" s="6"/>
      <c r="AGX121" s="6"/>
      <c r="AGY121" s="6"/>
      <c r="AGZ121" s="6"/>
      <c r="AHA121" s="6"/>
      <c r="AHB121" s="6"/>
      <c r="AHC121" s="6"/>
      <c r="AHD121" s="6"/>
      <c r="AHE121" s="6"/>
      <c r="AHF121" s="6"/>
      <c r="AHG121" s="6"/>
      <c r="AHH121" s="6"/>
      <c r="AHI121" s="6"/>
      <c r="AHJ121" s="6"/>
      <c r="AHK121" s="6"/>
      <c r="AHL121" s="6"/>
      <c r="AHM121" s="6"/>
      <c r="AHN121" s="6"/>
      <c r="AHO121" s="6"/>
      <c r="AHP121" s="6"/>
      <c r="AHQ121" s="6"/>
      <c r="AHR121" s="6"/>
      <c r="AHS121" s="6"/>
      <c r="AHT121" s="6"/>
      <c r="AHU121" s="6"/>
      <c r="AHV121" s="6"/>
      <c r="AHW121" s="6"/>
      <c r="AHX121" s="6"/>
      <c r="AHY121" s="6"/>
      <c r="AHZ121" s="6"/>
      <c r="AIA121" s="6"/>
      <c r="AIB121" s="6"/>
      <c r="AIC121" s="6"/>
      <c r="AID121" s="6"/>
      <c r="AIE121" s="6"/>
      <c r="AIF121" s="6"/>
      <c r="AIG121" s="6"/>
      <c r="AIH121" s="6"/>
      <c r="AII121" s="6"/>
      <c r="AIJ121" s="6"/>
      <c r="AIK121" s="6"/>
      <c r="AIL121" s="6"/>
      <c r="AIM121" s="6"/>
      <c r="AIN121" s="6"/>
      <c r="AIO121" s="6"/>
      <c r="AIP121" s="6"/>
      <c r="AIQ121" s="6"/>
      <c r="AIR121" s="6"/>
      <c r="AIS121" s="6"/>
      <c r="AIT121" s="6"/>
      <c r="AIU121" s="6"/>
      <c r="AIV121" s="6"/>
      <c r="AIW121" s="6"/>
      <c r="AIX121" s="6"/>
      <c r="AIY121" s="6"/>
      <c r="AIZ121" s="6"/>
      <c r="AJA121" s="6"/>
      <c r="AJB121" s="6"/>
      <c r="AJC121" s="6"/>
      <c r="AJD121" s="6"/>
      <c r="AJE121" s="6"/>
      <c r="AJF121" s="6"/>
      <c r="AJG121" s="6"/>
      <c r="AJH121" s="6"/>
      <c r="AJI121" s="6"/>
      <c r="AJJ121" s="6"/>
      <c r="AJK121" s="6"/>
      <c r="AJL121" s="6"/>
      <c r="AJM121" s="6"/>
      <c r="AJN121" s="6"/>
      <c r="AJO121" s="6"/>
      <c r="AJP121" s="6"/>
      <c r="AJQ121" s="6"/>
      <c r="AJR121" s="6"/>
      <c r="AJS121" s="6"/>
      <c r="AJT121" s="6"/>
      <c r="AJU121" s="6"/>
      <c r="AJV121" s="6"/>
      <c r="AJW121" s="6"/>
      <c r="AJX121" s="6"/>
      <c r="AJY121" s="6"/>
      <c r="AJZ121" s="6"/>
      <c r="AKA121" s="6"/>
      <c r="AKB121" s="6"/>
      <c r="AKC121" s="6"/>
      <c r="AKD121" s="6"/>
      <c r="AKE121" s="6"/>
      <c r="AKF121" s="6"/>
      <c r="AKG121" s="6"/>
      <c r="AKH121" s="6"/>
      <c r="AKI121" s="6"/>
      <c r="AKJ121" s="6"/>
      <c r="AKK121" s="6"/>
      <c r="AKL121" s="6"/>
      <c r="AKM121" s="6"/>
      <c r="AKN121" s="6"/>
      <c r="AKO121" s="6"/>
      <c r="AKP121" s="6"/>
      <c r="AKQ121" s="6"/>
      <c r="AKR121" s="6"/>
      <c r="AKS121" s="6"/>
      <c r="AKT121" s="6"/>
      <c r="AKU121" s="6"/>
      <c r="AKV121" s="6"/>
      <c r="AKW121" s="6"/>
      <c r="AKX121" s="6"/>
      <c r="AKY121" s="6"/>
      <c r="AKZ121" s="6"/>
      <c r="ALA121" s="6"/>
      <c r="ALB121" s="6"/>
      <c r="ALC121" s="6"/>
      <c r="ALD121" s="6"/>
      <c r="ALE121" s="6"/>
      <c r="ALF121" s="6"/>
      <c r="ALG121" s="6"/>
      <c r="ALH121" s="6"/>
      <c r="ALI121" s="6"/>
      <c r="ALJ121" s="6"/>
      <c r="ALK121" s="6"/>
      <c r="ALL121" s="6"/>
      <c r="ALM121" s="6"/>
      <c r="ALN121" s="6"/>
      <c r="ALO121" s="6"/>
      <c r="ALP121" s="6"/>
      <c r="ALQ121" s="6"/>
      <c r="ALR121" s="6"/>
      <c r="ALS121" s="6"/>
      <c r="ALT121" s="6"/>
      <c r="ALU121" s="6"/>
      <c r="ALV121" s="6"/>
      <c r="ALW121" s="6"/>
      <c r="ALX121" s="6"/>
      <c r="ALY121" s="6"/>
      <c r="ALZ121" s="6"/>
      <c r="AMA121" s="6"/>
      <c r="AMB121" s="6"/>
      <c r="AMC121" s="6"/>
      <c r="AMD121" s="6"/>
      <c r="AME121" s="6"/>
    </row>
    <row r="122" spans="1:1019" x14ac:dyDescent="0.25">
      <c r="A122" s="7" t="s">
        <v>95</v>
      </c>
      <c r="B122" s="4" t="s">
        <v>13</v>
      </c>
      <c r="C122" s="9">
        <v>0.29499999999999998</v>
      </c>
      <c r="D122" s="9">
        <v>0.42</v>
      </c>
      <c r="E122" s="8" t="s">
        <v>96</v>
      </c>
      <c r="F122" s="9">
        <f>1.114-0.45-0.37-0.032-0.005</f>
        <v>0.25700000000000012</v>
      </c>
      <c r="G122" s="21" t="s">
        <v>10</v>
      </c>
    </row>
    <row r="123" spans="1:1019" x14ac:dyDescent="0.25">
      <c r="A123" s="7" t="s">
        <v>95</v>
      </c>
      <c r="B123" s="8" t="s">
        <v>13</v>
      </c>
      <c r="C123" s="9">
        <v>0.22800000000000001</v>
      </c>
      <c r="D123" s="9">
        <v>0.35299999999999998</v>
      </c>
      <c r="E123" s="8" t="s">
        <v>130</v>
      </c>
      <c r="F123" s="9">
        <f>1.128-0.94</f>
        <v>0.18799999999999994</v>
      </c>
      <c r="G123" s="21" t="s">
        <v>10</v>
      </c>
    </row>
    <row r="124" spans="1:1019" x14ac:dyDescent="0.25">
      <c r="A124" s="7" t="s">
        <v>95</v>
      </c>
      <c r="B124" s="8" t="s">
        <v>29</v>
      </c>
      <c r="C124" s="9">
        <v>0.45100000000000001</v>
      </c>
      <c r="D124" s="9">
        <v>0.61599999999999999</v>
      </c>
      <c r="E124" s="8" t="s">
        <v>188</v>
      </c>
      <c r="F124" s="9">
        <f>1.003-0.637</f>
        <v>0.36599999999999988</v>
      </c>
      <c r="G124" s="21" t="s">
        <v>10</v>
      </c>
    </row>
    <row r="125" spans="1:1019" x14ac:dyDescent="0.25">
      <c r="A125" s="7" t="s">
        <v>95</v>
      </c>
      <c r="B125" s="8" t="s">
        <v>19</v>
      </c>
      <c r="C125" s="9">
        <v>0.66100000000000003</v>
      </c>
      <c r="D125" s="9">
        <v>0.91600000000000004</v>
      </c>
      <c r="E125" s="8" t="s">
        <v>193</v>
      </c>
      <c r="F125" s="9">
        <f>1.002-0.45</f>
        <v>0.55200000000000005</v>
      </c>
      <c r="G125" s="21" t="s">
        <v>10</v>
      </c>
    </row>
    <row r="126" spans="1:1019" s="5" customFormat="1" ht="12.75" x14ac:dyDescent="0.2">
      <c r="A126" s="7" t="s">
        <v>97</v>
      </c>
      <c r="B126" s="8" t="s">
        <v>98</v>
      </c>
      <c r="C126" s="3">
        <v>2.64</v>
      </c>
      <c r="D126" s="3">
        <v>3.24</v>
      </c>
      <c r="E126" s="4" t="s">
        <v>227</v>
      </c>
      <c r="F126" s="3">
        <v>2.0289999999999999</v>
      </c>
      <c r="G126" s="21" t="s">
        <v>10</v>
      </c>
    </row>
    <row r="127" spans="1:1019" x14ac:dyDescent="0.25">
      <c r="A127" s="7" t="s">
        <v>99</v>
      </c>
      <c r="B127" s="4" t="s">
        <v>29</v>
      </c>
      <c r="C127" s="3">
        <v>0.248</v>
      </c>
      <c r="D127" s="3">
        <v>0.40799999999999997</v>
      </c>
      <c r="E127" s="2" t="s">
        <v>100</v>
      </c>
      <c r="F127" s="9">
        <f>1.21-0.5-0.13-0.294-0.095-0.04</f>
        <v>0.15099999999999997</v>
      </c>
      <c r="G127" s="21" t="s">
        <v>10</v>
      </c>
    </row>
    <row r="128" spans="1:1019" x14ac:dyDescent="0.25">
      <c r="A128" s="7" t="s">
        <v>99</v>
      </c>
      <c r="B128" s="8" t="s">
        <v>29</v>
      </c>
      <c r="C128" s="3">
        <v>0.34200000000000003</v>
      </c>
      <c r="D128" s="3">
        <v>0.502</v>
      </c>
      <c r="E128" s="4" t="s">
        <v>135</v>
      </c>
      <c r="F128" s="3">
        <f>1.536-0.5-0.59-0.24</f>
        <v>0.20600000000000007</v>
      </c>
      <c r="G128" s="21" t="s">
        <v>10</v>
      </c>
    </row>
    <row r="129" spans="1:1019" x14ac:dyDescent="0.25">
      <c r="A129" s="7" t="s">
        <v>99</v>
      </c>
      <c r="B129" s="8" t="s">
        <v>98</v>
      </c>
      <c r="C129" s="3">
        <v>1.98</v>
      </c>
      <c r="D129" s="3">
        <v>2.4380000000000002</v>
      </c>
      <c r="E129" s="4" t="s">
        <v>234</v>
      </c>
      <c r="F129" s="3">
        <f>1.518-0.267</f>
        <v>1.2509999999999999</v>
      </c>
      <c r="G129" s="21" t="s">
        <v>10</v>
      </c>
    </row>
    <row r="130" spans="1:1019" x14ac:dyDescent="0.25">
      <c r="A130" s="7" t="s">
        <v>99</v>
      </c>
      <c r="B130" s="8" t="s">
        <v>98</v>
      </c>
      <c r="C130" s="3">
        <v>2.4430000000000001</v>
      </c>
      <c r="D130" s="3">
        <v>3.11</v>
      </c>
      <c r="E130" s="4" t="s">
        <v>235</v>
      </c>
      <c r="F130" s="3">
        <v>1.5149999999999999</v>
      </c>
      <c r="G130" s="21" t="s">
        <v>10</v>
      </c>
    </row>
    <row r="131" spans="1:1019" x14ac:dyDescent="0.25">
      <c r="A131" s="38" t="s">
        <v>101</v>
      </c>
      <c r="B131" s="8" t="s">
        <v>19</v>
      </c>
      <c r="C131" s="9">
        <v>0.42299999999999999</v>
      </c>
      <c r="D131" s="9">
        <v>0.65300000000000002</v>
      </c>
      <c r="E131" s="8" t="s">
        <v>102</v>
      </c>
      <c r="F131" s="9">
        <f>1.431-0.533-0.3-0.392</f>
        <v>0.20600000000000007</v>
      </c>
      <c r="G131" s="21" t="s">
        <v>10</v>
      </c>
    </row>
    <row r="132" spans="1:1019" x14ac:dyDescent="0.25">
      <c r="A132" s="38" t="s">
        <v>101</v>
      </c>
      <c r="B132" s="8" t="s">
        <v>146</v>
      </c>
      <c r="C132" s="9">
        <v>0.50800000000000001</v>
      </c>
      <c r="D132" s="9">
        <v>0.97299999999999998</v>
      </c>
      <c r="E132" s="8" t="s">
        <v>145</v>
      </c>
      <c r="F132" s="9">
        <f>1.41-1.057-0.1</f>
        <v>0.253</v>
      </c>
      <c r="G132" s="21" t="s">
        <v>10</v>
      </c>
    </row>
    <row r="133" spans="1:1019" x14ac:dyDescent="0.25">
      <c r="A133" s="38" t="s">
        <v>101</v>
      </c>
      <c r="B133" s="8" t="s">
        <v>98</v>
      </c>
      <c r="C133" s="9">
        <v>2.86</v>
      </c>
      <c r="D133" s="9">
        <v>3.53</v>
      </c>
      <c r="E133" s="8" t="s">
        <v>233</v>
      </c>
      <c r="F133" s="9">
        <v>1.4379999999999999</v>
      </c>
      <c r="G133" s="21" t="s">
        <v>10</v>
      </c>
    </row>
    <row r="134" spans="1:1019" x14ac:dyDescent="0.25">
      <c r="A134" s="38" t="s">
        <v>103</v>
      </c>
      <c r="B134" s="4" t="s">
        <v>98</v>
      </c>
      <c r="C134" s="22">
        <v>1.131</v>
      </c>
      <c r="D134" s="22">
        <v>1.891</v>
      </c>
      <c r="E134" s="4" t="s">
        <v>209</v>
      </c>
      <c r="F134" s="3">
        <f>1.01-0.128-0.205-0.22</f>
        <v>0.45700000000000007</v>
      </c>
      <c r="G134" s="21" t="s">
        <v>10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/>
      <c r="NA134" s="6"/>
      <c r="NB134" s="6"/>
      <c r="NC134" s="6"/>
      <c r="ND134" s="6"/>
      <c r="NE134" s="6"/>
      <c r="NF134" s="6"/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/>
      <c r="OQ134" s="6"/>
      <c r="OR134" s="6"/>
      <c r="OS134" s="6"/>
      <c r="OT134" s="6"/>
      <c r="OU134" s="6"/>
      <c r="OV134" s="6"/>
      <c r="OW134" s="6"/>
      <c r="OX134" s="6"/>
      <c r="OY134" s="6"/>
      <c r="OZ134" s="6"/>
      <c r="PA134" s="6"/>
      <c r="PB134" s="6"/>
      <c r="PC134" s="6"/>
      <c r="PD134" s="6"/>
      <c r="PE134" s="6"/>
      <c r="PF134" s="6"/>
      <c r="PG134" s="6"/>
      <c r="PH134" s="6"/>
      <c r="PI134" s="6"/>
      <c r="PJ134" s="6"/>
      <c r="PK134" s="6"/>
      <c r="PL134" s="6"/>
      <c r="PM134" s="6"/>
      <c r="PN134" s="6"/>
      <c r="PO134" s="6"/>
      <c r="PP134" s="6"/>
      <c r="PQ134" s="6"/>
      <c r="PR134" s="6"/>
      <c r="PS134" s="6"/>
      <c r="PT134" s="6"/>
      <c r="PU134" s="6"/>
      <c r="PV134" s="6"/>
      <c r="PW134" s="6"/>
      <c r="PX134" s="6"/>
      <c r="PY134" s="6"/>
      <c r="PZ134" s="6"/>
      <c r="QA134" s="6"/>
      <c r="QB134" s="6"/>
      <c r="QC134" s="6"/>
      <c r="QD134" s="6"/>
      <c r="QE134" s="6"/>
      <c r="QF134" s="6"/>
      <c r="QG134" s="6"/>
      <c r="QH134" s="6"/>
      <c r="QI134" s="6"/>
      <c r="QJ134" s="6"/>
      <c r="QK134" s="6"/>
      <c r="QL134" s="6"/>
      <c r="QM134" s="6"/>
      <c r="QN134" s="6"/>
      <c r="QO134" s="6"/>
      <c r="QP134" s="6"/>
      <c r="QQ134" s="6"/>
      <c r="QR134" s="6"/>
      <c r="QS134" s="6"/>
      <c r="QT134" s="6"/>
      <c r="QU134" s="6"/>
      <c r="QV134" s="6"/>
      <c r="QW134" s="6"/>
      <c r="QX134" s="6"/>
      <c r="QY134" s="6"/>
      <c r="QZ134" s="6"/>
      <c r="RA134" s="6"/>
      <c r="RB134" s="6"/>
      <c r="RC134" s="6"/>
      <c r="RD134" s="6"/>
      <c r="RE134" s="6"/>
      <c r="RF134" s="6"/>
      <c r="RG134" s="6"/>
      <c r="RH134" s="6"/>
      <c r="RI134" s="6"/>
      <c r="RJ134" s="6"/>
      <c r="RK134" s="6"/>
      <c r="RL134" s="6"/>
      <c r="RM134" s="6"/>
      <c r="RN134" s="6"/>
      <c r="RO134" s="6"/>
      <c r="RP134" s="6"/>
      <c r="RQ134" s="6"/>
      <c r="RR134" s="6"/>
      <c r="RS134" s="6"/>
      <c r="RT134" s="6"/>
      <c r="RU134" s="6"/>
      <c r="RV134" s="6"/>
      <c r="RW134" s="6"/>
      <c r="RX134" s="6"/>
      <c r="RY134" s="6"/>
      <c r="RZ134" s="6"/>
      <c r="SA134" s="6"/>
      <c r="SB134" s="6"/>
      <c r="SC134" s="6"/>
      <c r="SD134" s="6"/>
      <c r="SE134" s="6"/>
      <c r="SF134" s="6"/>
      <c r="SG134" s="6"/>
      <c r="SH134" s="6"/>
      <c r="SI134" s="6"/>
      <c r="SJ134" s="6"/>
      <c r="SK134" s="6"/>
      <c r="SL134" s="6"/>
      <c r="SM134" s="6"/>
      <c r="SN134" s="6"/>
      <c r="SO134" s="6"/>
      <c r="SP134" s="6"/>
      <c r="SQ134" s="6"/>
      <c r="SR134" s="6"/>
      <c r="SS134" s="6"/>
      <c r="ST134" s="6"/>
      <c r="SU134" s="6"/>
      <c r="SV134" s="6"/>
      <c r="SW134" s="6"/>
      <c r="SX134" s="6"/>
      <c r="SY134" s="6"/>
      <c r="SZ134" s="6"/>
      <c r="TA134" s="6"/>
      <c r="TB134" s="6"/>
      <c r="TC134" s="6"/>
      <c r="TD134" s="6"/>
      <c r="TE134" s="6"/>
      <c r="TF134" s="6"/>
      <c r="TG134" s="6"/>
      <c r="TH134" s="6"/>
      <c r="TI134" s="6"/>
      <c r="TJ134" s="6"/>
      <c r="TK134" s="6"/>
      <c r="TL134" s="6"/>
      <c r="TM134" s="6"/>
      <c r="TN134" s="6"/>
      <c r="TO134" s="6"/>
      <c r="TP134" s="6"/>
      <c r="TQ134" s="6"/>
      <c r="TR134" s="6"/>
      <c r="TS134" s="6"/>
      <c r="TT134" s="6"/>
      <c r="TU134" s="6"/>
      <c r="TV134" s="6"/>
      <c r="TW134" s="6"/>
      <c r="TX134" s="6"/>
      <c r="TY134" s="6"/>
      <c r="TZ134" s="6"/>
      <c r="UA134" s="6"/>
      <c r="UB134" s="6"/>
      <c r="UC134" s="6"/>
      <c r="UD134" s="6"/>
      <c r="UE134" s="6"/>
      <c r="UF134" s="6"/>
      <c r="UG134" s="6"/>
      <c r="UH134" s="6"/>
      <c r="UI134" s="6"/>
      <c r="UJ134" s="6"/>
      <c r="UK134" s="6"/>
      <c r="UL134" s="6"/>
      <c r="UM134" s="6"/>
      <c r="UN134" s="6"/>
      <c r="UO134" s="6"/>
      <c r="UP134" s="6"/>
      <c r="UQ134" s="6"/>
      <c r="UR134" s="6"/>
      <c r="US134" s="6"/>
      <c r="UT134" s="6"/>
      <c r="UU134" s="6"/>
      <c r="UV134" s="6"/>
      <c r="UW134" s="6"/>
      <c r="UX134" s="6"/>
      <c r="UY134" s="6"/>
      <c r="UZ134" s="6"/>
      <c r="VA134" s="6"/>
      <c r="VB134" s="6"/>
      <c r="VC134" s="6"/>
      <c r="VD134" s="6"/>
      <c r="VE134" s="6"/>
      <c r="VF134" s="6"/>
      <c r="VG134" s="6"/>
      <c r="VH134" s="6"/>
      <c r="VI134" s="6"/>
      <c r="VJ134" s="6"/>
      <c r="VK134" s="6"/>
      <c r="VL134" s="6"/>
      <c r="VM134" s="6"/>
      <c r="VN134" s="6"/>
      <c r="VO134" s="6"/>
      <c r="VP134" s="6"/>
      <c r="VQ134" s="6"/>
      <c r="VR134" s="6"/>
      <c r="VS134" s="6"/>
      <c r="VT134" s="6"/>
      <c r="VU134" s="6"/>
      <c r="VV134" s="6"/>
      <c r="VW134" s="6"/>
      <c r="VX134" s="6"/>
      <c r="VY134" s="6"/>
      <c r="VZ134" s="6"/>
      <c r="WA134" s="6"/>
      <c r="WB134" s="6"/>
      <c r="WC134" s="6"/>
      <c r="WD134" s="6"/>
      <c r="WE134" s="6"/>
      <c r="WF134" s="6"/>
      <c r="WG134" s="6"/>
      <c r="WH134" s="6"/>
      <c r="WI134" s="6"/>
      <c r="WJ134" s="6"/>
      <c r="WK134" s="6"/>
      <c r="WL134" s="6"/>
      <c r="WM134" s="6"/>
      <c r="WN134" s="6"/>
      <c r="WO134" s="6"/>
      <c r="WP134" s="6"/>
      <c r="WQ134" s="6"/>
      <c r="WR134" s="6"/>
      <c r="WS134" s="6"/>
      <c r="WT134" s="6"/>
      <c r="WU134" s="6"/>
      <c r="WV134" s="6"/>
      <c r="WW134" s="6"/>
      <c r="WX134" s="6"/>
      <c r="WY134" s="6"/>
      <c r="WZ134" s="6"/>
      <c r="XA134" s="6"/>
      <c r="XB134" s="6"/>
      <c r="XC134" s="6"/>
      <c r="XD134" s="6"/>
      <c r="XE134" s="6"/>
      <c r="XF134" s="6"/>
      <c r="XG134" s="6"/>
      <c r="XH134" s="6"/>
      <c r="XI134" s="6"/>
      <c r="XJ134" s="6"/>
      <c r="XK134" s="6"/>
      <c r="XL134" s="6"/>
      <c r="XM134" s="6"/>
      <c r="XN134" s="6"/>
      <c r="XO134" s="6"/>
      <c r="XP134" s="6"/>
      <c r="XQ134" s="6"/>
      <c r="XR134" s="6"/>
      <c r="XS134" s="6"/>
      <c r="XT134" s="6"/>
      <c r="XU134" s="6"/>
      <c r="XV134" s="6"/>
      <c r="XW134" s="6"/>
      <c r="XX134" s="6"/>
      <c r="XY134" s="6"/>
      <c r="XZ134" s="6"/>
      <c r="YA134" s="6"/>
      <c r="YB134" s="6"/>
      <c r="YC134" s="6"/>
      <c r="YD134" s="6"/>
      <c r="YE134" s="6"/>
      <c r="YF134" s="6"/>
      <c r="YG134" s="6"/>
      <c r="YH134" s="6"/>
      <c r="YI134" s="6"/>
      <c r="YJ134" s="6"/>
      <c r="YK134" s="6"/>
      <c r="YL134" s="6"/>
      <c r="YM134" s="6"/>
      <c r="YN134" s="6"/>
      <c r="YO134" s="6"/>
      <c r="YP134" s="6"/>
      <c r="YQ134" s="6"/>
      <c r="YR134" s="6"/>
      <c r="YS134" s="6"/>
      <c r="YT134" s="6"/>
      <c r="YU134" s="6"/>
      <c r="YV134" s="6"/>
      <c r="YW134" s="6"/>
      <c r="YX134" s="6"/>
      <c r="YY134" s="6"/>
      <c r="YZ134" s="6"/>
      <c r="ZA134" s="6"/>
      <c r="ZB134" s="6"/>
      <c r="ZC134" s="6"/>
      <c r="ZD134" s="6"/>
      <c r="ZE134" s="6"/>
      <c r="ZF134" s="6"/>
      <c r="ZG134" s="6"/>
      <c r="ZH134" s="6"/>
      <c r="ZI134" s="6"/>
      <c r="ZJ134" s="6"/>
      <c r="ZK134" s="6"/>
      <c r="ZL134" s="6"/>
      <c r="ZM134" s="6"/>
      <c r="ZN134" s="6"/>
      <c r="ZO134" s="6"/>
      <c r="ZP134" s="6"/>
      <c r="ZQ134" s="6"/>
      <c r="ZR134" s="6"/>
      <c r="ZS134" s="6"/>
      <c r="ZT134" s="6"/>
      <c r="ZU134" s="6"/>
      <c r="ZV134" s="6"/>
      <c r="ZW134" s="6"/>
      <c r="ZX134" s="6"/>
      <c r="ZY134" s="6"/>
      <c r="ZZ134" s="6"/>
      <c r="AAA134" s="6"/>
      <c r="AAB134" s="6"/>
      <c r="AAC134" s="6"/>
      <c r="AAD134" s="6"/>
      <c r="AAE134" s="6"/>
      <c r="AAF134" s="6"/>
      <c r="AAG134" s="6"/>
      <c r="AAH134" s="6"/>
      <c r="AAI134" s="6"/>
      <c r="AAJ134" s="6"/>
      <c r="AAK134" s="6"/>
      <c r="AAL134" s="6"/>
      <c r="AAM134" s="6"/>
      <c r="AAN134" s="6"/>
      <c r="AAO134" s="6"/>
      <c r="AAP134" s="6"/>
      <c r="AAQ134" s="6"/>
      <c r="AAR134" s="6"/>
      <c r="AAS134" s="6"/>
      <c r="AAT134" s="6"/>
      <c r="AAU134" s="6"/>
      <c r="AAV134" s="6"/>
      <c r="AAW134" s="6"/>
      <c r="AAX134" s="6"/>
      <c r="AAY134" s="6"/>
      <c r="AAZ134" s="6"/>
      <c r="ABA134" s="6"/>
      <c r="ABB134" s="6"/>
      <c r="ABC134" s="6"/>
      <c r="ABD134" s="6"/>
      <c r="ABE134" s="6"/>
      <c r="ABF134" s="6"/>
      <c r="ABG134" s="6"/>
      <c r="ABH134" s="6"/>
      <c r="ABI134" s="6"/>
      <c r="ABJ134" s="6"/>
      <c r="ABK134" s="6"/>
      <c r="ABL134" s="6"/>
      <c r="ABM134" s="6"/>
      <c r="ABN134" s="6"/>
      <c r="ABO134" s="6"/>
      <c r="ABP134" s="6"/>
      <c r="ABQ134" s="6"/>
      <c r="ABR134" s="6"/>
      <c r="ABS134" s="6"/>
      <c r="ABT134" s="6"/>
      <c r="ABU134" s="6"/>
      <c r="ABV134" s="6"/>
      <c r="ABW134" s="6"/>
      <c r="ABX134" s="6"/>
      <c r="ABY134" s="6"/>
      <c r="ABZ134" s="6"/>
      <c r="ACA134" s="6"/>
      <c r="ACB134" s="6"/>
      <c r="ACC134" s="6"/>
      <c r="ACD134" s="6"/>
      <c r="ACE134" s="6"/>
      <c r="ACF134" s="6"/>
      <c r="ACG134" s="6"/>
      <c r="ACH134" s="6"/>
      <c r="ACI134" s="6"/>
      <c r="ACJ134" s="6"/>
      <c r="ACK134" s="6"/>
      <c r="ACL134" s="6"/>
      <c r="ACM134" s="6"/>
      <c r="ACN134" s="6"/>
      <c r="ACO134" s="6"/>
      <c r="ACP134" s="6"/>
      <c r="ACQ134" s="6"/>
      <c r="ACR134" s="6"/>
      <c r="ACS134" s="6"/>
      <c r="ACT134" s="6"/>
      <c r="ACU134" s="6"/>
      <c r="ACV134" s="6"/>
      <c r="ACW134" s="6"/>
      <c r="ACX134" s="6"/>
      <c r="ACY134" s="6"/>
      <c r="ACZ134" s="6"/>
      <c r="ADA134" s="6"/>
      <c r="ADB134" s="6"/>
      <c r="ADC134" s="6"/>
      <c r="ADD134" s="6"/>
      <c r="ADE134" s="6"/>
      <c r="ADF134" s="6"/>
      <c r="ADG134" s="6"/>
      <c r="ADH134" s="6"/>
      <c r="ADI134" s="6"/>
      <c r="ADJ134" s="6"/>
      <c r="ADK134" s="6"/>
      <c r="ADL134" s="6"/>
      <c r="ADM134" s="6"/>
      <c r="ADN134" s="6"/>
      <c r="ADO134" s="6"/>
      <c r="ADP134" s="6"/>
      <c r="ADQ134" s="6"/>
      <c r="ADR134" s="6"/>
      <c r="ADS134" s="6"/>
      <c r="ADT134" s="6"/>
      <c r="ADU134" s="6"/>
      <c r="ADV134" s="6"/>
      <c r="ADW134" s="6"/>
      <c r="ADX134" s="6"/>
      <c r="ADY134" s="6"/>
      <c r="ADZ134" s="6"/>
      <c r="AEA134" s="6"/>
      <c r="AEB134" s="6"/>
      <c r="AEC134" s="6"/>
      <c r="AED134" s="6"/>
      <c r="AEE134" s="6"/>
      <c r="AEF134" s="6"/>
      <c r="AEG134" s="6"/>
      <c r="AEH134" s="6"/>
      <c r="AEI134" s="6"/>
      <c r="AEJ134" s="6"/>
      <c r="AEK134" s="6"/>
      <c r="AEL134" s="6"/>
      <c r="AEM134" s="6"/>
      <c r="AEN134" s="6"/>
      <c r="AEO134" s="6"/>
      <c r="AEP134" s="6"/>
      <c r="AEQ134" s="6"/>
      <c r="AER134" s="6"/>
      <c r="AES134" s="6"/>
      <c r="AET134" s="6"/>
      <c r="AEU134" s="6"/>
      <c r="AEV134" s="6"/>
      <c r="AEW134" s="6"/>
      <c r="AEX134" s="6"/>
      <c r="AEY134" s="6"/>
      <c r="AEZ134" s="6"/>
      <c r="AFA134" s="6"/>
      <c r="AFB134" s="6"/>
      <c r="AFC134" s="6"/>
      <c r="AFD134" s="6"/>
      <c r="AFE134" s="6"/>
      <c r="AFF134" s="6"/>
      <c r="AFG134" s="6"/>
      <c r="AFH134" s="6"/>
      <c r="AFI134" s="6"/>
      <c r="AFJ134" s="6"/>
      <c r="AFK134" s="6"/>
      <c r="AFL134" s="6"/>
      <c r="AFM134" s="6"/>
      <c r="AFN134" s="6"/>
      <c r="AFO134" s="6"/>
      <c r="AFP134" s="6"/>
      <c r="AFQ134" s="6"/>
      <c r="AFR134" s="6"/>
      <c r="AFS134" s="6"/>
      <c r="AFT134" s="6"/>
      <c r="AFU134" s="6"/>
      <c r="AFV134" s="6"/>
      <c r="AFW134" s="6"/>
      <c r="AFX134" s="6"/>
      <c r="AFY134" s="6"/>
      <c r="AFZ134" s="6"/>
      <c r="AGA134" s="6"/>
      <c r="AGB134" s="6"/>
      <c r="AGC134" s="6"/>
      <c r="AGD134" s="6"/>
      <c r="AGE134" s="6"/>
      <c r="AGF134" s="6"/>
      <c r="AGG134" s="6"/>
      <c r="AGH134" s="6"/>
      <c r="AGI134" s="6"/>
      <c r="AGJ134" s="6"/>
      <c r="AGK134" s="6"/>
      <c r="AGL134" s="6"/>
      <c r="AGM134" s="6"/>
      <c r="AGN134" s="6"/>
      <c r="AGO134" s="6"/>
      <c r="AGP134" s="6"/>
      <c r="AGQ134" s="6"/>
      <c r="AGR134" s="6"/>
      <c r="AGS134" s="6"/>
      <c r="AGT134" s="6"/>
      <c r="AGU134" s="6"/>
      <c r="AGV134" s="6"/>
      <c r="AGW134" s="6"/>
      <c r="AGX134" s="6"/>
      <c r="AGY134" s="6"/>
      <c r="AGZ134" s="6"/>
      <c r="AHA134" s="6"/>
      <c r="AHB134" s="6"/>
      <c r="AHC134" s="6"/>
      <c r="AHD134" s="6"/>
      <c r="AHE134" s="6"/>
      <c r="AHF134" s="6"/>
      <c r="AHG134" s="6"/>
      <c r="AHH134" s="6"/>
      <c r="AHI134" s="6"/>
      <c r="AHJ134" s="6"/>
      <c r="AHK134" s="6"/>
      <c r="AHL134" s="6"/>
      <c r="AHM134" s="6"/>
      <c r="AHN134" s="6"/>
      <c r="AHO134" s="6"/>
      <c r="AHP134" s="6"/>
      <c r="AHQ134" s="6"/>
      <c r="AHR134" s="6"/>
      <c r="AHS134" s="6"/>
      <c r="AHT134" s="6"/>
      <c r="AHU134" s="6"/>
      <c r="AHV134" s="6"/>
      <c r="AHW134" s="6"/>
      <c r="AHX134" s="6"/>
      <c r="AHY134" s="6"/>
      <c r="AHZ134" s="6"/>
      <c r="AIA134" s="6"/>
      <c r="AIB134" s="6"/>
      <c r="AIC134" s="6"/>
      <c r="AID134" s="6"/>
      <c r="AIE134" s="6"/>
      <c r="AIF134" s="6"/>
      <c r="AIG134" s="6"/>
      <c r="AIH134" s="6"/>
      <c r="AII134" s="6"/>
      <c r="AIJ134" s="6"/>
      <c r="AIK134" s="6"/>
      <c r="AIL134" s="6"/>
      <c r="AIM134" s="6"/>
      <c r="AIN134" s="6"/>
      <c r="AIO134" s="6"/>
      <c r="AIP134" s="6"/>
      <c r="AIQ134" s="6"/>
      <c r="AIR134" s="6"/>
      <c r="AIS134" s="6"/>
      <c r="AIT134" s="6"/>
      <c r="AIU134" s="6"/>
      <c r="AIV134" s="6"/>
      <c r="AIW134" s="6"/>
      <c r="AIX134" s="6"/>
      <c r="AIY134" s="6"/>
      <c r="AIZ134" s="6"/>
      <c r="AJA134" s="6"/>
      <c r="AJB134" s="6"/>
      <c r="AJC134" s="6"/>
      <c r="AJD134" s="6"/>
      <c r="AJE134" s="6"/>
      <c r="AJF134" s="6"/>
      <c r="AJG134" s="6"/>
      <c r="AJH134" s="6"/>
      <c r="AJI134" s="6"/>
      <c r="AJJ134" s="6"/>
      <c r="AJK134" s="6"/>
      <c r="AJL134" s="6"/>
      <c r="AJM134" s="6"/>
      <c r="AJN134" s="6"/>
      <c r="AJO134" s="6"/>
      <c r="AJP134" s="6"/>
      <c r="AJQ134" s="6"/>
      <c r="AJR134" s="6"/>
      <c r="AJS134" s="6"/>
      <c r="AJT134" s="6"/>
      <c r="AJU134" s="6"/>
      <c r="AJV134" s="6"/>
      <c r="AJW134" s="6"/>
      <c r="AJX134" s="6"/>
      <c r="AJY134" s="6"/>
      <c r="AJZ134" s="6"/>
      <c r="AKA134" s="6"/>
      <c r="AKB134" s="6"/>
      <c r="AKC134" s="6"/>
      <c r="AKD134" s="6"/>
      <c r="AKE134" s="6"/>
      <c r="AKF134" s="6"/>
      <c r="AKG134" s="6"/>
      <c r="AKH134" s="6"/>
      <c r="AKI134" s="6"/>
      <c r="AKJ134" s="6"/>
      <c r="AKK134" s="6"/>
      <c r="AKL134" s="6"/>
      <c r="AKM134" s="6"/>
      <c r="AKN134" s="6"/>
      <c r="AKO134" s="6"/>
      <c r="AKP134" s="6"/>
      <c r="AKQ134" s="6"/>
      <c r="AKR134" s="6"/>
      <c r="AKS134" s="6"/>
      <c r="AKT134" s="6"/>
      <c r="AKU134" s="6"/>
      <c r="AKV134" s="6"/>
      <c r="AKW134" s="6"/>
      <c r="AKX134" s="6"/>
      <c r="AKY134" s="6"/>
      <c r="AKZ134" s="6"/>
      <c r="ALA134" s="6"/>
      <c r="ALB134" s="6"/>
      <c r="ALC134" s="6"/>
      <c r="ALD134" s="6"/>
      <c r="ALE134" s="6"/>
      <c r="ALF134" s="6"/>
      <c r="ALG134" s="6"/>
      <c r="ALH134" s="6"/>
      <c r="ALI134" s="6"/>
      <c r="ALJ134" s="6"/>
      <c r="ALK134" s="6"/>
      <c r="ALL134" s="6"/>
      <c r="ALM134" s="6"/>
      <c r="ALN134" s="6"/>
      <c r="ALO134" s="6"/>
      <c r="ALP134" s="6"/>
      <c r="ALQ134" s="6"/>
      <c r="ALR134" s="6"/>
      <c r="ALS134" s="6"/>
      <c r="ALT134" s="6"/>
      <c r="ALU134" s="6"/>
      <c r="ALV134" s="6"/>
      <c r="ALW134" s="6"/>
      <c r="ALX134" s="6"/>
      <c r="ALY134" s="6"/>
      <c r="ALZ134" s="6"/>
      <c r="AMA134" s="6"/>
      <c r="AMB134" s="6"/>
      <c r="AMC134" s="6"/>
      <c r="AMD134" s="6"/>
      <c r="AME134" s="6"/>
    </row>
    <row r="135" spans="1:1019" ht="13.5" customHeight="1" x14ac:dyDescent="0.25">
      <c r="A135" s="38" t="s">
        <v>103</v>
      </c>
      <c r="B135" s="4" t="s">
        <v>98</v>
      </c>
      <c r="C135" s="3">
        <v>1.155</v>
      </c>
      <c r="D135" s="3">
        <v>1.825</v>
      </c>
      <c r="E135" s="4" t="s">
        <v>230</v>
      </c>
      <c r="F135" s="3">
        <f>1.01-0.217-0.26-0.055</f>
        <v>0.47800000000000004</v>
      </c>
      <c r="G135" s="21" t="s">
        <v>10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6"/>
      <c r="OX135" s="6"/>
      <c r="OY135" s="6"/>
      <c r="OZ135" s="6"/>
      <c r="PA135" s="6"/>
      <c r="PB135" s="6"/>
      <c r="PC135" s="6"/>
      <c r="PD135" s="6"/>
      <c r="PE135" s="6"/>
      <c r="PF135" s="6"/>
      <c r="PG135" s="6"/>
      <c r="PH135" s="6"/>
      <c r="PI135" s="6"/>
      <c r="PJ135" s="6"/>
      <c r="PK135" s="6"/>
      <c r="PL135" s="6"/>
      <c r="PM135" s="6"/>
      <c r="PN135" s="6"/>
      <c r="PO135" s="6"/>
      <c r="PP135" s="6"/>
      <c r="PQ135" s="6"/>
      <c r="PR135" s="6"/>
      <c r="PS135" s="6"/>
      <c r="PT135" s="6"/>
      <c r="PU135" s="6"/>
      <c r="PV135" s="6"/>
      <c r="PW135" s="6"/>
      <c r="PX135" s="6"/>
      <c r="PY135" s="6"/>
      <c r="PZ135" s="6"/>
      <c r="QA135" s="6"/>
      <c r="QB135" s="6"/>
      <c r="QC135" s="6"/>
      <c r="QD135" s="6"/>
      <c r="QE135" s="6"/>
      <c r="QF135" s="6"/>
      <c r="QG135" s="6"/>
      <c r="QH135" s="6"/>
      <c r="QI135" s="6"/>
      <c r="QJ135" s="6"/>
      <c r="QK135" s="6"/>
      <c r="QL135" s="6"/>
      <c r="QM135" s="6"/>
      <c r="QN135" s="6"/>
      <c r="QO135" s="6"/>
      <c r="QP135" s="6"/>
      <c r="QQ135" s="6"/>
      <c r="QR135" s="6"/>
      <c r="QS135" s="6"/>
      <c r="QT135" s="6"/>
      <c r="QU135" s="6"/>
      <c r="QV135" s="6"/>
      <c r="QW135" s="6"/>
      <c r="QX135" s="6"/>
      <c r="QY135" s="6"/>
      <c r="QZ135" s="6"/>
      <c r="RA135" s="6"/>
      <c r="RB135" s="6"/>
      <c r="RC135" s="6"/>
      <c r="RD135" s="6"/>
      <c r="RE135" s="6"/>
      <c r="RF135" s="6"/>
      <c r="RG135" s="6"/>
      <c r="RH135" s="6"/>
      <c r="RI135" s="6"/>
      <c r="RJ135" s="6"/>
      <c r="RK135" s="6"/>
      <c r="RL135" s="6"/>
      <c r="RM135" s="6"/>
      <c r="RN135" s="6"/>
      <c r="RO135" s="6"/>
      <c r="RP135" s="6"/>
      <c r="RQ135" s="6"/>
      <c r="RR135" s="6"/>
      <c r="RS135" s="6"/>
      <c r="RT135" s="6"/>
      <c r="RU135" s="6"/>
      <c r="RV135" s="6"/>
      <c r="RW135" s="6"/>
      <c r="RX135" s="6"/>
      <c r="RY135" s="6"/>
      <c r="RZ135" s="6"/>
      <c r="SA135" s="6"/>
      <c r="SB135" s="6"/>
      <c r="SC135" s="6"/>
      <c r="SD135" s="6"/>
      <c r="SE135" s="6"/>
      <c r="SF135" s="6"/>
      <c r="SG135" s="6"/>
      <c r="SH135" s="6"/>
      <c r="SI135" s="6"/>
      <c r="SJ135" s="6"/>
      <c r="SK135" s="6"/>
      <c r="SL135" s="6"/>
      <c r="SM135" s="6"/>
      <c r="SN135" s="6"/>
      <c r="SO135" s="6"/>
      <c r="SP135" s="6"/>
      <c r="SQ135" s="6"/>
      <c r="SR135" s="6"/>
      <c r="SS135" s="6"/>
      <c r="ST135" s="6"/>
      <c r="SU135" s="6"/>
      <c r="SV135" s="6"/>
      <c r="SW135" s="6"/>
      <c r="SX135" s="6"/>
      <c r="SY135" s="6"/>
      <c r="SZ135" s="6"/>
      <c r="TA135" s="6"/>
      <c r="TB135" s="6"/>
      <c r="TC135" s="6"/>
      <c r="TD135" s="6"/>
      <c r="TE135" s="6"/>
      <c r="TF135" s="6"/>
      <c r="TG135" s="6"/>
      <c r="TH135" s="6"/>
      <c r="TI135" s="6"/>
      <c r="TJ135" s="6"/>
      <c r="TK135" s="6"/>
      <c r="TL135" s="6"/>
      <c r="TM135" s="6"/>
      <c r="TN135" s="6"/>
      <c r="TO135" s="6"/>
      <c r="TP135" s="6"/>
      <c r="TQ135" s="6"/>
      <c r="TR135" s="6"/>
      <c r="TS135" s="6"/>
      <c r="TT135" s="6"/>
      <c r="TU135" s="6"/>
      <c r="TV135" s="6"/>
      <c r="TW135" s="6"/>
      <c r="TX135" s="6"/>
      <c r="TY135" s="6"/>
      <c r="TZ135" s="6"/>
      <c r="UA135" s="6"/>
      <c r="UB135" s="6"/>
      <c r="UC135" s="6"/>
      <c r="UD135" s="6"/>
      <c r="UE135" s="6"/>
      <c r="UF135" s="6"/>
      <c r="UG135" s="6"/>
      <c r="UH135" s="6"/>
      <c r="UI135" s="6"/>
      <c r="UJ135" s="6"/>
      <c r="UK135" s="6"/>
      <c r="UL135" s="6"/>
      <c r="UM135" s="6"/>
      <c r="UN135" s="6"/>
      <c r="UO135" s="6"/>
      <c r="UP135" s="6"/>
      <c r="UQ135" s="6"/>
      <c r="UR135" s="6"/>
      <c r="US135" s="6"/>
      <c r="UT135" s="6"/>
      <c r="UU135" s="6"/>
      <c r="UV135" s="6"/>
      <c r="UW135" s="6"/>
      <c r="UX135" s="6"/>
      <c r="UY135" s="6"/>
      <c r="UZ135" s="6"/>
      <c r="VA135" s="6"/>
      <c r="VB135" s="6"/>
      <c r="VC135" s="6"/>
      <c r="VD135" s="6"/>
      <c r="VE135" s="6"/>
      <c r="VF135" s="6"/>
      <c r="VG135" s="6"/>
      <c r="VH135" s="6"/>
      <c r="VI135" s="6"/>
      <c r="VJ135" s="6"/>
      <c r="VK135" s="6"/>
      <c r="VL135" s="6"/>
      <c r="VM135" s="6"/>
      <c r="VN135" s="6"/>
      <c r="VO135" s="6"/>
      <c r="VP135" s="6"/>
      <c r="VQ135" s="6"/>
      <c r="VR135" s="6"/>
      <c r="VS135" s="6"/>
      <c r="VT135" s="6"/>
      <c r="VU135" s="6"/>
      <c r="VV135" s="6"/>
      <c r="VW135" s="6"/>
      <c r="VX135" s="6"/>
      <c r="VY135" s="6"/>
      <c r="VZ135" s="6"/>
      <c r="WA135" s="6"/>
      <c r="WB135" s="6"/>
      <c r="WC135" s="6"/>
      <c r="WD135" s="6"/>
      <c r="WE135" s="6"/>
      <c r="WF135" s="6"/>
      <c r="WG135" s="6"/>
      <c r="WH135" s="6"/>
      <c r="WI135" s="6"/>
      <c r="WJ135" s="6"/>
      <c r="WK135" s="6"/>
      <c r="WL135" s="6"/>
      <c r="WM135" s="6"/>
      <c r="WN135" s="6"/>
      <c r="WO135" s="6"/>
      <c r="WP135" s="6"/>
      <c r="WQ135" s="6"/>
      <c r="WR135" s="6"/>
      <c r="WS135" s="6"/>
      <c r="WT135" s="6"/>
      <c r="WU135" s="6"/>
      <c r="WV135" s="6"/>
      <c r="WW135" s="6"/>
      <c r="WX135" s="6"/>
      <c r="WY135" s="6"/>
      <c r="WZ135" s="6"/>
      <c r="XA135" s="6"/>
      <c r="XB135" s="6"/>
      <c r="XC135" s="6"/>
      <c r="XD135" s="6"/>
      <c r="XE135" s="6"/>
      <c r="XF135" s="6"/>
      <c r="XG135" s="6"/>
      <c r="XH135" s="6"/>
      <c r="XI135" s="6"/>
      <c r="XJ135" s="6"/>
      <c r="XK135" s="6"/>
      <c r="XL135" s="6"/>
      <c r="XM135" s="6"/>
      <c r="XN135" s="6"/>
      <c r="XO135" s="6"/>
      <c r="XP135" s="6"/>
      <c r="XQ135" s="6"/>
      <c r="XR135" s="6"/>
      <c r="XS135" s="6"/>
      <c r="XT135" s="6"/>
      <c r="XU135" s="6"/>
      <c r="XV135" s="6"/>
      <c r="XW135" s="6"/>
      <c r="XX135" s="6"/>
      <c r="XY135" s="6"/>
      <c r="XZ135" s="6"/>
      <c r="YA135" s="6"/>
      <c r="YB135" s="6"/>
      <c r="YC135" s="6"/>
      <c r="YD135" s="6"/>
      <c r="YE135" s="6"/>
      <c r="YF135" s="6"/>
      <c r="YG135" s="6"/>
      <c r="YH135" s="6"/>
      <c r="YI135" s="6"/>
      <c r="YJ135" s="6"/>
      <c r="YK135" s="6"/>
      <c r="YL135" s="6"/>
      <c r="YM135" s="6"/>
      <c r="YN135" s="6"/>
      <c r="YO135" s="6"/>
      <c r="YP135" s="6"/>
      <c r="YQ135" s="6"/>
      <c r="YR135" s="6"/>
      <c r="YS135" s="6"/>
      <c r="YT135" s="6"/>
      <c r="YU135" s="6"/>
      <c r="YV135" s="6"/>
      <c r="YW135" s="6"/>
      <c r="YX135" s="6"/>
      <c r="YY135" s="6"/>
      <c r="YZ135" s="6"/>
      <c r="ZA135" s="6"/>
      <c r="ZB135" s="6"/>
      <c r="ZC135" s="6"/>
      <c r="ZD135" s="6"/>
      <c r="ZE135" s="6"/>
      <c r="ZF135" s="6"/>
      <c r="ZG135" s="6"/>
      <c r="ZH135" s="6"/>
      <c r="ZI135" s="6"/>
      <c r="ZJ135" s="6"/>
      <c r="ZK135" s="6"/>
      <c r="ZL135" s="6"/>
      <c r="ZM135" s="6"/>
      <c r="ZN135" s="6"/>
      <c r="ZO135" s="6"/>
      <c r="ZP135" s="6"/>
      <c r="ZQ135" s="6"/>
      <c r="ZR135" s="6"/>
      <c r="ZS135" s="6"/>
      <c r="ZT135" s="6"/>
      <c r="ZU135" s="6"/>
      <c r="ZV135" s="6"/>
      <c r="ZW135" s="6"/>
      <c r="ZX135" s="6"/>
      <c r="ZY135" s="6"/>
      <c r="ZZ135" s="6"/>
      <c r="AAA135" s="6"/>
      <c r="AAB135" s="6"/>
      <c r="AAC135" s="6"/>
      <c r="AAD135" s="6"/>
      <c r="AAE135" s="6"/>
      <c r="AAF135" s="6"/>
      <c r="AAG135" s="6"/>
      <c r="AAH135" s="6"/>
      <c r="AAI135" s="6"/>
      <c r="AAJ135" s="6"/>
      <c r="AAK135" s="6"/>
      <c r="AAL135" s="6"/>
      <c r="AAM135" s="6"/>
      <c r="AAN135" s="6"/>
      <c r="AAO135" s="6"/>
      <c r="AAP135" s="6"/>
      <c r="AAQ135" s="6"/>
      <c r="AAR135" s="6"/>
      <c r="AAS135" s="6"/>
      <c r="AAT135" s="6"/>
      <c r="AAU135" s="6"/>
      <c r="AAV135" s="6"/>
      <c r="AAW135" s="6"/>
      <c r="AAX135" s="6"/>
      <c r="AAY135" s="6"/>
      <c r="AAZ135" s="6"/>
      <c r="ABA135" s="6"/>
      <c r="ABB135" s="6"/>
      <c r="ABC135" s="6"/>
      <c r="ABD135" s="6"/>
      <c r="ABE135" s="6"/>
      <c r="ABF135" s="6"/>
      <c r="ABG135" s="6"/>
      <c r="ABH135" s="6"/>
      <c r="ABI135" s="6"/>
      <c r="ABJ135" s="6"/>
      <c r="ABK135" s="6"/>
      <c r="ABL135" s="6"/>
      <c r="ABM135" s="6"/>
      <c r="ABN135" s="6"/>
      <c r="ABO135" s="6"/>
      <c r="ABP135" s="6"/>
      <c r="ABQ135" s="6"/>
      <c r="ABR135" s="6"/>
      <c r="ABS135" s="6"/>
      <c r="ABT135" s="6"/>
      <c r="ABU135" s="6"/>
      <c r="ABV135" s="6"/>
      <c r="ABW135" s="6"/>
      <c r="ABX135" s="6"/>
      <c r="ABY135" s="6"/>
      <c r="ABZ135" s="6"/>
      <c r="ACA135" s="6"/>
      <c r="ACB135" s="6"/>
      <c r="ACC135" s="6"/>
      <c r="ACD135" s="6"/>
      <c r="ACE135" s="6"/>
      <c r="ACF135" s="6"/>
      <c r="ACG135" s="6"/>
      <c r="ACH135" s="6"/>
      <c r="ACI135" s="6"/>
      <c r="ACJ135" s="6"/>
      <c r="ACK135" s="6"/>
      <c r="ACL135" s="6"/>
      <c r="ACM135" s="6"/>
      <c r="ACN135" s="6"/>
      <c r="ACO135" s="6"/>
      <c r="ACP135" s="6"/>
      <c r="ACQ135" s="6"/>
      <c r="ACR135" s="6"/>
      <c r="ACS135" s="6"/>
      <c r="ACT135" s="6"/>
      <c r="ACU135" s="6"/>
      <c r="ACV135" s="6"/>
      <c r="ACW135" s="6"/>
      <c r="ACX135" s="6"/>
      <c r="ACY135" s="6"/>
      <c r="ACZ135" s="6"/>
      <c r="ADA135" s="6"/>
      <c r="ADB135" s="6"/>
      <c r="ADC135" s="6"/>
      <c r="ADD135" s="6"/>
      <c r="ADE135" s="6"/>
      <c r="ADF135" s="6"/>
      <c r="ADG135" s="6"/>
      <c r="ADH135" s="6"/>
      <c r="ADI135" s="6"/>
      <c r="ADJ135" s="6"/>
      <c r="ADK135" s="6"/>
      <c r="ADL135" s="6"/>
      <c r="ADM135" s="6"/>
      <c r="ADN135" s="6"/>
      <c r="ADO135" s="6"/>
      <c r="ADP135" s="6"/>
      <c r="ADQ135" s="6"/>
      <c r="ADR135" s="6"/>
      <c r="ADS135" s="6"/>
      <c r="ADT135" s="6"/>
      <c r="ADU135" s="6"/>
      <c r="ADV135" s="6"/>
      <c r="ADW135" s="6"/>
      <c r="ADX135" s="6"/>
      <c r="ADY135" s="6"/>
      <c r="ADZ135" s="6"/>
      <c r="AEA135" s="6"/>
      <c r="AEB135" s="6"/>
      <c r="AEC135" s="6"/>
      <c r="AED135" s="6"/>
      <c r="AEE135" s="6"/>
      <c r="AEF135" s="6"/>
      <c r="AEG135" s="6"/>
      <c r="AEH135" s="6"/>
      <c r="AEI135" s="6"/>
      <c r="AEJ135" s="6"/>
      <c r="AEK135" s="6"/>
      <c r="AEL135" s="6"/>
      <c r="AEM135" s="6"/>
      <c r="AEN135" s="6"/>
      <c r="AEO135" s="6"/>
      <c r="AEP135" s="6"/>
      <c r="AEQ135" s="6"/>
      <c r="AER135" s="6"/>
      <c r="AES135" s="6"/>
      <c r="AET135" s="6"/>
      <c r="AEU135" s="6"/>
      <c r="AEV135" s="6"/>
      <c r="AEW135" s="6"/>
      <c r="AEX135" s="6"/>
      <c r="AEY135" s="6"/>
      <c r="AEZ135" s="6"/>
      <c r="AFA135" s="6"/>
      <c r="AFB135" s="6"/>
      <c r="AFC135" s="6"/>
      <c r="AFD135" s="6"/>
      <c r="AFE135" s="6"/>
      <c r="AFF135" s="6"/>
      <c r="AFG135" s="6"/>
      <c r="AFH135" s="6"/>
      <c r="AFI135" s="6"/>
      <c r="AFJ135" s="6"/>
      <c r="AFK135" s="6"/>
      <c r="AFL135" s="6"/>
      <c r="AFM135" s="6"/>
      <c r="AFN135" s="6"/>
      <c r="AFO135" s="6"/>
      <c r="AFP135" s="6"/>
      <c r="AFQ135" s="6"/>
      <c r="AFR135" s="6"/>
      <c r="AFS135" s="6"/>
      <c r="AFT135" s="6"/>
      <c r="AFU135" s="6"/>
      <c r="AFV135" s="6"/>
      <c r="AFW135" s="6"/>
      <c r="AFX135" s="6"/>
      <c r="AFY135" s="6"/>
      <c r="AFZ135" s="6"/>
      <c r="AGA135" s="6"/>
      <c r="AGB135" s="6"/>
      <c r="AGC135" s="6"/>
      <c r="AGD135" s="6"/>
      <c r="AGE135" s="6"/>
      <c r="AGF135" s="6"/>
      <c r="AGG135" s="6"/>
      <c r="AGH135" s="6"/>
      <c r="AGI135" s="6"/>
      <c r="AGJ135" s="6"/>
      <c r="AGK135" s="6"/>
      <c r="AGL135" s="6"/>
      <c r="AGM135" s="6"/>
      <c r="AGN135" s="6"/>
      <c r="AGO135" s="6"/>
      <c r="AGP135" s="6"/>
      <c r="AGQ135" s="6"/>
      <c r="AGR135" s="6"/>
      <c r="AGS135" s="6"/>
      <c r="AGT135" s="6"/>
      <c r="AGU135" s="6"/>
      <c r="AGV135" s="6"/>
      <c r="AGW135" s="6"/>
      <c r="AGX135" s="6"/>
      <c r="AGY135" s="6"/>
      <c r="AGZ135" s="6"/>
      <c r="AHA135" s="6"/>
      <c r="AHB135" s="6"/>
      <c r="AHC135" s="6"/>
      <c r="AHD135" s="6"/>
      <c r="AHE135" s="6"/>
      <c r="AHF135" s="6"/>
      <c r="AHG135" s="6"/>
      <c r="AHH135" s="6"/>
      <c r="AHI135" s="6"/>
      <c r="AHJ135" s="6"/>
      <c r="AHK135" s="6"/>
      <c r="AHL135" s="6"/>
      <c r="AHM135" s="6"/>
      <c r="AHN135" s="6"/>
      <c r="AHO135" s="6"/>
      <c r="AHP135" s="6"/>
      <c r="AHQ135" s="6"/>
      <c r="AHR135" s="6"/>
      <c r="AHS135" s="6"/>
      <c r="AHT135" s="6"/>
      <c r="AHU135" s="6"/>
      <c r="AHV135" s="6"/>
      <c r="AHW135" s="6"/>
      <c r="AHX135" s="6"/>
      <c r="AHY135" s="6"/>
      <c r="AHZ135" s="6"/>
      <c r="AIA135" s="6"/>
      <c r="AIB135" s="6"/>
      <c r="AIC135" s="6"/>
      <c r="AID135" s="6"/>
      <c r="AIE135" s="6"/>
      <c r="AIF135" s="6"/>
      <c r="AIG135" s="6"/>
      <c r="AIH135" s="6"/>
      <c r="AII135" s="6"/>
      <c r="AIJ135" s="6"/>
      <c r="AIK135" s="6"/>
      <c r="AIL135" s="6"/>
      <c r="AIM135" s="6"/>
      <c r="AIN135" s="6"/>
      <c r="AIO135" s="6"/>
      <c r="AIP135" s="6"/>
      <c r="AIQ135" s="6"/>
      <c r="AIR135" s="6"/>
      <c r="AIS135" s="6"/>
      <c r="AIT135" s="6"/>
      <c r="AIU135" s="6"/>
      <c r="AIV135" s="6"/>
      <c r="AIW135" s="6"/>
      <c r="AIX135" s="6"/>
      <c r="AIY135" s="6"/>
      <c r="AIZ135" s="6"/>
      <c r="AJA135" s="6"/>
      <c r="AJB135" s="6"/>
      <c r="AJC135" s="6"/>
      <c r="AJD135" s="6"/>
      <c r="AJE135" s="6"/>
      <c r="AJF135" s="6"/>
      <c r="AJG135" s="6"/>
      <c r="AJH135" s="6"/>
      <c r="AJI135" s="6"/>
      <c r="AJJ135" s="6"/>
      <c r="AJK135" s="6"/>
      <c r="AJL135" s="6"/>
      <c r="AJM135" s="6"/>
      <c r="AJN135" s="6"/>
      <c r="AJO135" s="6"/>
      <c r="AJP135" s="6"/>
      <c r="AJQ135" s="6"/>
      <c r="AJR135" s="6"/>
      <c r="AJS135" s="6"/>
      <c r="AJT135" s="6"/>
      <c r="AJU135" s="6"/>
      <c r="AJV135" s="6"/>
      <c r="AJW135" s="6"/>
      <c r="AJX135" s="6"/>
      <c r="AJY135" s="6"/>
      <c r="AJZ135" s="6"/>
      <c r="AKA135" s="6"/>
      <c r="AKB135" s="6"/>
      <c r="AKC135" s="6"/>
      <c r="AKD135" s="6"/>
      <c r="AKE135" s="6"/>
      <c r="AKF135" s="6"/>
      <c r="AKG135" s="6"/>
      <c r="AKH135" s="6"/>
      <c r="AKI135" s="6"/>
      <c r="AKJ135" s="6"/>
      <c r="AKK135" s="6"/>
      <c r="AKL135" s="6"/>
      <c r="AKM135" s="6"/>
      <c r="AKN135" s="6"/>
      <c r="AKO135" s="6"/>
      <c r="AKP135" s="6"/>
      <c r="AKQ135" s="6"/>
      <c r="AKR135" s="6"/>
      <c r="AKS135" s="6"/>
      <c r="AKT135" s="6"/>
      <c r="AKU135" s="6"/>
      <c r="AKV135" s="6"/>
      <c r="AKW135" s="6"/>
      <c r="AKX135" s="6"/>
      <c r="AKY135" s="6"/>
      <c r="AKZ135" s="6"/>
      <c r="ALA135" s="6"/>
      <c r="ALB135" s="6"/>
      <c r="ALC135" s="6"/>
      <c r="ALD135" s="6"/>
      <c r="ALE135" s="6"/>
      <c r="ALF135" s="6"/>
      <c r="ALG135" s="6"/>
      <c r="ALH135" s="6"/>
      <c r="ALI135" s="6"/>
      <c r="ALJ135" s="6"/>
      <c r="ALK135" s="6"/>
      <c r="ALL135" s="6"/>
      <c r="ALM135" s="6"/>
      <c r="ALN135" s="6"/>
      <c r="ALO135" s="6"/>
      <c r="ALP135" s="6"/>
      <c r="ALQ135" s="6"/>
      <c r="ALR135" s="6"/>
      <c r="ALS135" s="6"/>
      <c r="ALT135" s="6"/>
      <c r="ALU135" s="6"/>
      <c r="ALV135" s="6"/>
      <c r="ALW135" s="6"/>
      <c r="ALX135" s="6"/>
      <c r="ALY135" s="6"/>
      <c r="ALZ135" s="6"/>
      <c r="AMA135" s="6"/>
      <c r="AMB135" s="6"/>
      <c r="AMC135" s="6"/>
      <c r="AMD135" s="6"/>
      <c r="AME135" s="6"/>
    </row>
    <row r="136" spans="1:1019" ht="13.5" customHeight="1" x14ac:dyDescent="0.25">
      <c r="A136" s="38" t="s">
        <v>103</v>
      </c>
      <c r="B136" s="4" t="s">
        <v>98</v>
      </c>
      <c r="C136" s="3">
        <v>2.48</v>
      </c>
      <c r="D136" s="3">
        <v>3.2</v>
      </c>
      <c r="E136" s="4" t="s">
        <v>232</v>
      </c>
      <c r="F136" s="3">
        <v>1.0209999999999999</v>
      </c>
      <c r="G136" s="21" t="s">
        <v>10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6"/>
      <c r="TD136" s="6"/>
      <c r="TE136" s="6"/>
      <c r="TF136" s="6"/>
      <c r="TG136" s="6"/>
      <c r="TH136" s="6"/>
      <c r="TI136" s="6"/>
      <c r="TJ136" s="6"/>
      <c r="TK136" s="6"/>
      <c r="TL136" s="6"/>
      <c r="TM136" s="6"/>
      <c r="TN136" s="6"/>
      <c r="TO136" s="6"/>
      <c r="TP136" s="6"/>
      <c r="TQ136" s="6"/>
      <c r="TR136" s="6"/>
      <c r="TS136" s="6"/>
      <c r="TT136" s="6"/>
      <c r="TU136" s="6"/>
      <c r="TV136" s="6"/>
      <c r="TW136" s="6"/>
      <c r="TX136" s="6"/>
      <c r="TY136" s="6"/>
      <c r="TZ136" s="6"/>
      <c r="UA136" s="6"/>
      <c r="UB136" s="6"/>
      <c r="UC136" s="6"/>
      <c r="UD136" s="6"/>
      <c r="UE136" s="6"/>
      <c r="UF136" s="6"/>
      <c r="UG136" s="6"/>
      <c r="UH136" s="6"/>
      <c r="UI136" s="6"/>
      <c r="UJ136" s="6"/>
      <c r="UK136" s="6"/>
      <c r="UL136" s="6"/>
      <c r="UM136" s="6"/>
      <c r="UN136" s="6"/>
      <c r="UO136" s="6"/>
      <c r="UP136" s="6"/>
      <c r="UQ136" s="6"/>
      <c r="UR136" s="6"/>
      <c r="US136" s="6"/>
      <c r="UT136" s="6"/>
      <c r="UU136" s="6"/>
      <c r="UV136" s="6"/>
      <c r="UW136" s="6"/>
      <c r="UX136" s="6"/>
      <c r="UY136" s="6"/>
      <c r="UZ136" s="6"/>
      <c r="VA136" s="6"/>
      <c r="VB136" s="6"/>
      <c r="VC136" s="6"/>
      <c r="VD136" s="6"/>
      <c r="VE136" s="6"/>
      <c r="VF136" s="6"/>
      <c r="VG136" s="6"/>
      <c r="VH136" s="6"/>
      <c r="VI136" s="6"/>
      <c r="VJ136" s="6"/>
      <c r="VK136" s="6"/>
      <c r="VL136" s="6"/>
      <c r="VM136" s="6"/>
      <c r="VN136" s="6"/>
      <c r="VO136" s="6"/>
      <c r="VP136" s="6"/>
      <c r="VQ136" s="6"/>
      <c r="VR136" s="6"/>
      <c r="VS136" s="6"/>
      <c r="VT136" s="6"/>
      <c r="VU136" s="6"/>
      <c r="VV136" s="6"/>
      <c r="VW136" s="6"/>
      <c r="VX136" s="6"/>
      <c r="VY136" s="6"/>
      <c r="VZ136" s="6"/>
      <c r="WA136" s="6"/>
      <c r="WB136" s="6"/>
      <c r="WC136" s="6"/>
      <c r="WD136" s="6"/>
      <c r="WE136" s="6"/>
      <c r="WF136" s="6"/>
      <c r="WG136" s="6"/>
      <c r="WH136" s="6"/>
      <c r="WI136" s="6"/>
      <c r="WJ136" s="6"/>
      <c r="WK136" s="6"/>
      <c r="WL136" s="6"/>
      <c r="WM136" s="6"/>
      <c r="WN136" s="6"/>
      <c r="WO136" s="6"/>
      <c r="WP136" s="6"/>
      <c r="WQ136" s="6"/>
      <c r="WR136" s="6"/>
      <c r="WS136" s="6"/>
      <c r="WT136" s="6"/>
      <c r="WU136" s="6"/>
      <c r="WV136" s="6"/>
      <c r="WW136" s="6"/>
      <c r="WX136" s="6"/>
      <c r="WY136" s="6"/>
      <c r="WZ136" s="6"/>
      <c r="XA136" s="6"/>
      <c r="XB136" s="6"/>
      <c r="XC136" s="6"/>
      <c r="XD136" s="6"/>
      <c r="XE136" s="6"/>
      <c r="XF136" s="6"/>
      <c r="XG136" s="6"/>
      <c r="XH136" s="6"/>
      <c r="XI136" s="6"/>
      <c r="XJ136" s="6"/>
      <c r="XK136" s="6"/>
      <c r="XL136" s="6"/>
      <c r="XM136" s="6"/>
      <c r="XN136" s="6"/>
      <c r="XO136" s="6"/>
      <c r="XP136" s="6"/>
      <c r="XQ136" s="6"/>
      <c r="XR136" s="6"/>
      <c r="XS136" s="6"/>
      <c r="XT136" s="6"/>
      <c r="XU136" s="6"/>
      <c r="XV136" s="6"/>
      <c r="XW136" s="6"/>
      <c r="XX136" s="6"/>
      <c r="XY136" s="6"/>
      <c r="XZ136" s="6"/>
      <c r="YA136" s="6"/>
      <c r="YB136" s="6"/>
      <c r="YC136" s="6"/>
      <c r="YD136" s="6"/>
      <c r="YE136" s="6"/>
      <c r="YF136" s="6"/>
      <c r="YG136" s="6"/>
      <c r="YH136" s="6"/>
      <c r="YI136" s="6"/>
      <c r="YJ136" s="6"/>
      <c r="YK136" s="6"/>
      <c r="YL136" s="6"/>
      <c r="YM136" s="6"/>
      <c r="YN136" s="6"/>
      <c r="YO136" s="6"/>
      <c r="YP136" s="6"/>
      <c r="YQ136" s="6"/>
      <c r="YR136" s="6"/>
      <c r="YS136" s="6"/>
      <c r="YT136" s="6"/>
      <c r="YU136" s="6"/>
      <c r="YV136" s="6"/>
      <c r="YW136" s="6"/>
      <c r="YX136" s="6"/>
      <c r="YY136" s="6"/>
      <c r="YZ136" s="6"/>
      <c r="ZA136" s="6"/>
      <c r="ZB136" s="6"/>
      <c r="ZC136" s="6"/>
      <c r="ZD136" s="6"/>
      <c r="ZE136" s="6"/>
      <c r="ZF136" s="6"/>
      <c r="ZG136" s="6"/>
      <c r="ZH136" s="6"/>
      <c r="ZI136" s="6"/>
      <c r="ZJ136" s="6"/>
      <c r="ZK136" s="6"/>
      <c r="ZL136" s="6"/>
      <c r="ZM136" s="6"/>
      <c r="ZN136" s="6"/>
      <c r="ZO136" s="6"/>
      <c r="ZP136" s="6"/>
      <c r="ZQ136" s="6"/>
      <c r="ZR136" s="6"/>
      <c r="ZS136" s="6"/>
      <c r="ZT136" s="6"/>
      <c r="ZU136" s="6"/>
      <c r="ZV136" s="6"/>
      <c r="ZW136" s="6"/>
      <c r="ZX136" s="6"/>
      <c r="ZY136" s="6"/>
      <c r="ZZ136" s="6"/>
      <c r="AAA136" s="6"/>
      <c r="AAB136" s="6"/>
      <c r="AAC136" s="6"/>
      <c r="AAD136" s="6"/>
      <c r="AAE136" s="6"/>
      <c r="AAF136" s="6"/>
      <c r="AAG136" s="6"/>
      <c r="AAH136" s="6"/>
      <c r="AAI136" s="6"/>
      <c r="AAJ136" s="6"/>
      <c r="AAK136" s="6"/>
      <c r="AAL136" s="6"/>
      <c r="AAM136" s="6"/>
      <c r="AAN136" s="6"/>
      <c r="AAO136" s="6"/>
      <c r="AAP136" s="6"/>
      <c r="AAQ136" s="6"/>
      <c r="AAR136" s="6"/>
      <c r="AAS136" s="6"/>
      <c r="AAT136" s="6"/>
      <c r="AAU136" s="6"/>
      <c r="AAV136" s="6"/>
      <c r="AAW136" s="6"/>
      <c r="AAX136" s="6"/>
      <c r="AAY136" s="6"/>
      <c r="AAZ136" s="6"/>
      <c r="ABA136" s="6"/>
      <c r="ABB136" s="6"/>
      <c r="ABC136" s="6"/>
      <c r="ABD136" s="6"/>
      <c r="ABE136" s="6"/>
      <c r="ABF136" s="6"/>
      <c r="ABG136" s="6"/>
      <c r="ABH136" s="6"/>
      <c r="ABI136" s="6"/>
      <c r="ABJ136" s="6"/>
      <c r="ABK136" s="6"/>
      <c r="ABL136" s="6"/>
      <c r="ABM136" s="6"/>
      <c r="ABN136" s="6"/>
      <c r="ABO136" s="6"/>
      <c r="ABP136" s="6"/>
      <c r="ABQ136" s="6"/>
      <c r="ABR136" s="6"/>
      <c r="ABS136" s="6"/>
      <c r="ABT136" s="6"/>
      <c r="ABU136" s="6"/>
      <c r="ABV136" s="6"/>
      <c r="ABW136" s="6"/>
      <c r="ABX136" s="6"/>
      <c r="ABY136" s="6"/>
      <c r="ABZ136" s="6"/>
      <c r="ACA136" s="6"/>
      <c r="ACB136" s="6"/>
      <c r="ACC136" s="6"/>
      <c r="ACD136" s="6"/>
      <c r="ACE136" s="6"/>
      <c r="ACF136" s="6"/>
      <c r="ACG136" s="6"/>
      <c r="ACH136" s="6"/>
      <c r="ACI136" s="6"/>
      <c r="ACJ136" s="6"/>
      <c r="ACK136" s="6"/>
      <c r="ACL136" s="6"/>
      <c r="ACM136" s="6"/>
      <c r="ACN136" s="6"/>
      <c r="ACO136" s="6"/>
      <c r="ACP136" s="6"/>
      <c r="ACQ136" s="6"/>
      <c r="ACR136" s="6"/>
      <c r="ACS136" s="6"/>
      <c r="ACT136" s="6"/>
      <c r="ACU136" s="6"/>
      <c r="ACV136" s="6"/>
      <c r="ACW136" s="6"/>
      <c r="ACX136" s="6"/>
      <c r="ACY136" s="6"/>
      <c r="ACZ136" s="6"/>
      <c r="ADA136" s="6"/>
      <c r="ADB136" s="6"/>
      <c r="ADC136" s="6"/>
      <c r="ADD136" s="6"/>
      <c r="ADE136" s="6"/>
      <c r="ADF136" s="6"/>
      <c r="ADG136" s="6"/>
      <c r="ADH136" s="6"/>
      <c r="ADI136" s="6"/>
      <c r="ADJ136" s="6"/>
      <c r="ADK136" s="6"/>
      <c r="ADL136" s="6"/>
      <c r="ADM136" s="6"/>
      <c r="ADN136" s="6"/>
      <c r="ADO136" s="6"/>
      <c r="ADP136" s="6"/>
      <c r="ADQ136" s="6"/>
      <c r="ADR136" s="6"/>
      <c r="ADS136" s="6"/>
      <c r="ADT136" s="6"/>
      <c r="ADU136" s="6"/>
      <c r="ADV136" s="6"/>
      <c r="ADW136" s="6"/>
      <c r="ADX136" s="6"/>
      <c r="ADY136" s="6"/>
      <c r="ADZ136" s="6"/>
      <c r="AEA136" s="6"/>
      <c r="AEB136" s="6"/>
      <c r="AEC136" s="6"/>
      <c r="AED136" s="6"/>
      <c r="AEE136" s="6"/>
      <c r="AEF136" s="6"/>
      <c r="AEG136" s="6"/>
      <c r="AEH136" s="6"/>
      <c r="AEI136" s="6"/>
      <c r="AEJ136" s="6"/>
      <c r="AEK136" s="6"/>
      <c r="AEL136" s="6"/>
      <c r="AEM136" s="6"/>
      <c r="AEN136" s="6"/>
      <c r="AEO136" s="6"/>
      <c r="AEP136" s="6"/>
      <c r="AEQ136" s="6"/>
      <c r="AER136" s="6"/>
      <c r="AES136" s="6"/>
      <c r="AET136" s="6"/>
      <c r="AEU136" s="6"/>
      <c r="AEV136" s="6"/>
      <c r="AEW136" s="6"/>
      <c r="AEX136" s="6"/>
      <c r="AEY136" s="6"/>
      <c r="AEZ136" s="6"/>
      <c r="AFA136" s="6"/>
      <c r="AFB136" s="6"/>
      <c r="AFC136" s="6"/>
      <c r="AFD136" s="6"/>
      <c r="AFE136" s="6"/>
      <c r="AFF136" s="6"/>
      <c r="AFG136" s="6"/>
      <c r="AFH136" s="6"/>
      <c r="AFI136" s="6"/>
      <c r="AFJ136" s="6"/>
      <c r="AFK136" s="6"/>
      <c r="AFL136" s="6"/>
      <c r="AFM136" s="6"/>
      <c r="AFN136" s="6"/>
      <c r="AFO136" s="6"/>
      <c r="AFP136" s="6"/>
      <c r="AFQ136" s="6"/>
      <c r="AFR136" s="6"/>
      <c r="AFS136" s="6"/>
      <c r="AFT136" s="6"/>
      <c r="AFU136" s="6"/>
      <c r="AFV136" s="6"/>
      <c r="AFW136" s="6"/>
      <c r="AFX136" s="6"/>
      <c r="AFY136" s="6"/>
      <c r="AFZ136" s="6"/>
      <c r="AGA136" s="6"/>
      <c r="AGB136" s="6"/>
      <c r="AGC136" s="6"/>
      <c r="AGD136" s="6"/>
      <c r="AGE136" s="6"/>
      <c r="AGF136" s="6"/>
      <c r="AGG136" s="6"/>
      <c r="AGH136" s="6"/>
      <c r="AGI136" s="6"/>
      <c r="AGJ136" s="6"/>
      <c r="AGK136" s="6"/>
      <c r="AGL136" s="6"/>
      <c r="AGM136" s="6"/>
      <c r="AGN136" s="6"/>
      <c r="AGO136" s="6"/>
      <c r="AGP136" s="6"/>
      <c r="AGQ136" s="6"/>
      <c r="AGR136" s="6"/>
      <c r="AGS136" s="6"/>
      <c r="AGT136" s="6"/>
      <c r="AGU136" s="6"/>
      <c r="AGV136" s="6"/>
      <c r="AGW136" s="6"/>
      <c r="AGX136" s="6"/>
      <c r="AGY136" s="6"/>
      <c r="AGZ136" s="6"/>
      <c r="AHA136" s="6"/>
      <c r="AHB136" s="6"/>
      <c r="AHC136" s="6"/>
      <c r="AHD136" s="6"/>
      <c r="AHE136" s="6"/>
      <c r="AHF136" s="6"/>
      <c r="AHG136" s="6"/>
      <c r="AHH136" s="6"/>
      <c r="AHI136" s="6"/>
      <c r="AHJ136" s="6"/>
      <c r="AHK136" s="6"/>
      <c r="AHL136" s="6"/>
      <c r="AHM136" s="6"/>
      <c r="AHN136" s="6"/>
      <c r="AHO136" s="6"/>
      <c r="AHP136" s="6"/>
      <c r="AHQ136" s="6"/>
      <c r="AHR136" s="6"/>
      <c r="AHS136" s="6"/>
      <c r="AHT136" s="6"/>
      <c r="AHU136" s="6"/>
      <c r="AHV136" s="6"/>
      <c r="AHW136" s="6"/>
      <c r="AHX136" s="6"/>
      <c r="AHY136" s="6"/>
      <c r="AHZ136" s="6"/>
      <c r="AIA136" s="6"/>
      <c r="AIB136" s="6"/>
      <c r="AIC136" s="6"/>
      <c r="AID136" s="6"/>
      <c r="AIE136" s="6"/>
      <c r="AIF136" s="6"/>
      <c r="AIG136" s="6"/>
      <c r="AIH136" s="6"/>
      <c r="AII136" s="6"/>
      <c r="AIJ136" s="6"/>
      <c r="AIK136" s="6"/>
      <c r="AIL136" s="6"/>
      <c r="AIM136" s="6"/>
      <c r="AIN136" s="6"/>
      <c r="AIO136" s="6"/>
      <c r="AIP136" s="6"/>
      <c r="AIQ136" s="6"/>
      <c r="AIR136" s="6"/>
      <c r="AIS136" s="6"/>
      <c r="AIT136" s="6"/>
      <c r="AIU136" s="6"/>
      <c r="AIV136" s="6"/>
      <c r="AIW136" s="6"/>
      <c r="AIX136" s="6"/>
      <c r="AIY136" s="6"/>
      <c r="AIZ136" s="6"/>
      <c r="AJA136" s="6"/>
      <c r="AJB136" s="6"/>
      <c r="AJC136" s="6"/>
      <c r="AJD136" s="6"/>
      <c r="AJE136" s="6"/>
      <c r="AJF136" s="6"/>
      <c r="AJG136" s="6"/>
      <c r="AJH136" s="6"/>
      <c r="AJI136" s="6"/>
      <c r="AJJ136" s="6"/>
      <c r="AJK136" s="6"/>
      <c r="AJL136" s="6"/>
      <c r="AJM136" s="6"/>
      <c r="AJN136" s="6"/>
      <c r="AJO136" s="6"/>
      <c r="AJP136" s="6"/>
      <c r="AJQ136" s="6"/>
      <c r="AJR136" s="6"/>
      <c r="AJS136" s="6"/>
      <c r="AJT136" s="6"/>
      <c r="AJU136" s="6"/>
      <c r="AJV136" s="6"/>
      <c r="AJW136" s="6"/>
      <c r="AJX136" s="6"/>
      <c r="AJY136" s="6"/>
      <c r="AJZ136" s="6"/>
      <c r="AKA136" s="6"/>
      <c r="AKB136" s="6"/>
      <c r="AKC136" s="6"/>
      <c r="AKD136" s="6"/>
      <c r="AKE136" s="6"/>
      <c r="AKF136" s="6"/>
      <c r="AKG136" s="6"/>
      <c r="AKH136" s="6"/>
      <c r="AKI136" s="6"/>
      <c r="AKJ136" s="6"/>
      <c r="AKK136" s="6"/>
      <c r="AKL136" s="6"/>
      <c r="AKM136" s="6"/>
      <c r="AKN136" s="6"/>
      <c r="AKO136" s="6"/>
      <c r="AKP136" s="6"/>
      <c r="AKQ136" s="6"/>
      <c r="AKR136" s="6"/>
      <c r="AKS136" s="6"/>
      <c r="AKT136" s="6"/>
      <c r="AKU136" s="6"/>
      <c r="AKV136" s="6"/>
      <c r="AKW136" s="6"/>
      <c r="AKX136" s="6"/>
      <c r="AKY136" s="6"/>
      <c r="AKZ136" s="6"/>
      <c r="ALA136" s="6"/>
      <c r="ALB136" s="6"/>
      <c r="ALC136" s="6"/>
      <c r="ALD136" s="6"/>
      <c r="ALE136" s="6"/>
      <c r="ALF136" s="6"/>
      <c r="ALG136" s="6"/>
      <c r="ALH136" s="6"/>
      <c r="ALI136" s="6"/>
      <c r="ALJ136" s="6"/>
      <c r="ALK136" s="6"/>
      <c r="ALL136" s="6"/>
      <c r="ALM136" s="6"/>
      <c r="ALN136" s="6"/>
      <c r="ALO136" s="6"/>
      <c r="ALP136" s="6"/>
      <c r="ALQ136" s="6"/>
      <c r="ALR136" s="6"/>
      <c r="ALS136" s="6"/>
      <c r="ALT136" s="6"/>
      <c r="ALU136" s="6"/>
      <c r="ALV136" s="6"/>
      <c r="ALW136" s="6"/>
      <c r="ALX136" s="6"/>
      <c r="ALY136" s="6"/>
      <c r="ALZ136" s="6"/>
      <c r="AMA136" s="6"/>
      <c r="AMB136" s="6"/>
      <c r="AMC136" s="6"/>
      <c r="AMD136" s="6"/>
      <c r="AME136" s="6"/>
    </row>
    <row r="137" spans="1:1019" s="5" customFormat="1" ht="14.45" customHeight="1" x14ac:dyDescent="0.2">
      <c r="A137" s="38" t="s">
        <v>104</v>
      </c>
      <c r="B137" s="4" t="s">
        <v>98</v>
      </c>
      <c r="C137" s="9">
        <v>0.48899999999999999</v>
      </c>
      <c r="D137" s="9">
        <v>0.91400000000000003</v>
      </c>
      <c r="E137" s="8" t="s">
        <v>214</v>
      </c>
      <c r="F137" s="9">
        <f>0.937-0.247-0.52</f>
        <v>0.17000000000000004</v>
      </c>
      <c r="G137" s="21" t="s">
        <v>10</v>
      </c>
    </row>
    <row r="138" spans="1:1019" s="5" customFormat="1" ht="14.45" customHeight="1" x14ac:dyDescent="0.2">
      <c r="A138" s="38" t="s">
        <v>104</v>
      </c>
      <c r="B138" s="4" t="s">
        <v>146</v>
      </c>
      <c r="C138" s="9">
        <v>0.86299999999999999</v>
      </c>
      <c r="D138" s="9">
        <v>1.2629999999999999</v>
      </c>
      <c r="E138" s="8" t="s">
        <v>215</v>
      </c>
      <c r="F138" s="9">
        <f>0.94-0.54-0.1</f>
        <v>0.29999999999999993</v>
      </c>
      <c r="G138" s="21" t="s">
        <v>10</v>
      </c>
    </row>
    <row r="139" spans="1:1019" x14ac:dyDescent="0.25">
      <c r="A139" s="7" t="s">
        <v>105</v>
      </c>
      <c r="B139" s="8" t="s">
        <v>98</v>
      </c>
      <c r="C139" s="9">
        <v>0.79600000000000004</v>
      </c>
      <c r="D139" s="9">
        <v>1.5</v>
      </c>
      <c r="E139" s="8" t="s">
        <v>139</v>
      </c>
      <c r="F139" s="9">
        <f>0.845-0.4-0.236</f>
        <v>0.20899999999999996</v>
      </c>
      <c r="G139" s="21" t="s">
        <v>10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/>
      <c r="OP139" s="6"/>
      <c r="OQ139" s="6"/>
      <c r="OR139" s="6"/>
      <c r="OS139" s="6"/>
      <c r="OT139" s="6"/>
      <c r="OU139" s="6"/>
      <c r="OV139" s="6"/>
      <c r="OW139" s="6"/>
      <c r="OX139" s="6"/>
      <c r="OY139" s="6"/>
      <c r="OZ139" s="6"/>
      <c r="PA139" s="6"/>
      <c r="PB139" s="6"/>
      <c r="PC139" s="6"/>
      <c r="PD139" s="6"/>
      <c r="PE139" s="6"/>
      <c r="PF139" s="6"/>
      <c r="PG139" s="6"/>
      <c r="PH139" s="6"/>
      <c r="PI139" s="6"/>
      <c r="PJ139" s="6"/>
      <c r="PK139" s="6"/>
      <c r="PL139" s="6"/>
      <c r="PM139" s="6"/>
      <c r="PN139" s="6"/>
      <c r="PO139" s="6"/>
      <c r="PP139" s="6"/>
      <c r="PQ139" s="6"/>
      <c r="PR139" s="6"/>
      <c r="PS139" s="6"/>
      <c r="PT139" s="6"/>
      <c r="PU139" s="6"/>
      <c r="PV139" s="6"/>
      <c r="PW139" s="6"/>
      <c r="PX139" s="6"/>
      <c r="PY139" s="6"/>
      <c r="PZ139" s="6"/>
      <c r="QA139" s="6"/>
      <c r="QB139" s="6"/>
      <c r="QC139" s="6"/>
      <c r="QD139" s="6"/>
      <c r="QE139" s="6"/>
      <c r="QF139" s="6"/>
      <c r="QG139" s="6"/>
      <c r="QH139" s="6"/>
      <c r="QI139" s="6"/>
      <c r="QJ139" s="6"/>
      <c r="QK139" s="6"/>
      <c r="QL139" s="6"/>
      <c r="QM139" s="6"/>
      <c r="QN139" s="6"/>
      <c r="QO139" s="6"/>
      <c r="QP139" s="6"/>
      <c r="QQ139" s="6"/>
      <c r="QR139" s="6"/>
      <c r="QS139" s="6"/>
      <c r="QT139" s="6"/>
      <c r="QU139" s="6"/>
      <c r="QV139" s="6"/>
      <c r="QW139" s="6"/>
      <c r="QX139" s="6"/>
      <c r="QY139" s="6"/>
      <c r="QZ139" s="6"/>
      <c r="RA139" s="6"/>
      <c r="RB139" s="6"/>
      <c r="RC139" s="6"/>
      <c r="RD139" s="6"/>
      <c r="RE139" s="6"/>
      <c r="RF139" s="6"/>
      <c r="RG139" s="6"/>
      <c r="RH139" s="6"/>
      <c r="RI139" s="6"/>
      <c r="RJ139" s="6"/>
      <c r="RK139" s="6"/>
      <c r="RL139" s="6"/>
      <c r="RM139" s="6"/>
      <c r="RN139" s="6"/>
      <c r="RO139" s="6"/>
      <c r="RP139" s="6"/>
      <c r="RQ139" s="6"/>
      <c r="RR139" s="6"/>
      <c r="RS139" s="6"/>
      <c r="RT139" s="6"/>
      <c r="RU139" s="6"/>
      <c r="RV139" s="6"/>
      <c r="RW139" s="6"/>
      <c r="RX139" s="6"/>
      <c r="RY139" s="6"/>
      <c r="RZ139" s="6"/>
      <c r="SA139" s="6"/>
      <c r="SB139" s="6"/>
      <c r="SC139" s="6"/>
      <c r="SD139" s="6"/>
      <c r="SE139" s="6"/>
      <c r="SF139" s="6"/>
      <c r="SG139" s="6"/>
      <c r="SH139" s="6"/>
      <c r="SI139" s="6"/>
      <c r="SJ139" s="6"/>
      <c r="SK139" s="6"/>
      <c r="SL139" s="6"/>
      <c r="SM139" s="6"/>
      <c r="SN139" s="6"/>
      <c r="SO139" s="6"/>
      <c r="SP139" s="6"/>
      <c r="SQ139" s="6"/>
      <c r="SR139" s="6"/>
      <c r="SS139" s="6"/>
      <c r="ST139" s="6"/>
      <c r="SU139" s="6"/>
      <c r="SV139" s="6"/>
      <c r="SW139" s="6"/>
      <c r="SX139" s="6"/>
      <c r="SY139" s="6"/>
      <c r="SZ139" s="6"/>
      <c r="TA139" s="6"/>
      <c r="TB139" s="6"/>
      <c r="TC139" s="6"/>
      <c r="TD139" s="6"/>
      <c r="TE139" s="6"/>
      <c r="TF139" s="6"/>
      <c r="TG139" s="6"/>
      <c r="TH139" s="6"/>
      <c r="TI139" s="6"/>
      <c r="TJ139" s="6"/>
      <c r="TK139" s="6"/>
      <c r="TL139" s="6"/>
      <c r="TM139" s="6"/>
      <c r="TN139" s="6"/>
      <c r="TO139" s="6"/>
      <c r="TP139" s="6"/>
      <c r="TQ139" s="6"/>
      <c r="TR139" s="6"/>
      <c r="TS139" s="6"/>
      <c r="TT139" s="6"/>
      <c r="TU139" s="6"/>
      <c r="TV139" s="6"/>
      <c r="TW139" s="6"/>
      <c r="TX139" s="6"/>
      <c r="TY139" s="6"/>
      <c r="TZ139" s="6"/>
      <c r="UA139" s="6"/>
      <c r="UB139" s="6"/>
      <c r="UC139" s="6"/>
      <c r="UD139" s="6"/>
      <c r="UE139" s="6"/>
      <c r="UF139" s="6"/>
      <c r="UG139" s="6"/>
      <c r="UH139" s="6"/>
      <c r="UI139" s="6"/>
      <c r="UJ139" s="6"/>
      <c r="UK139" s="6"/>
      <c r="UL139" s="6"/>
      <c r="UM139" s="6"/>
      <c r="UN139" s="6"/>
      <c r="UO139" s="6"/>
      <c r="UP139" s="6"/>
      <c r="UQ139" s="6"/>
      <c r="UR139" s="6"/>
      <c r="US139" s="6"/>
      <c r="UT139" s="6"/>
      <c r="UU139" s="6"/>
      <c r="UV139" s="6"/>
      <c r="UW139" s="6"/>
      <c r="UX139" s="6"/>
      <c r="UY139" s="6"/>
      <c r="UZ139" s="6"/>
      <c r="VA139" s="6"/>
      <c r="VB139" s="6"/>
      <c r="VC139" s="6"/>
      <c r="VD139" s="6"/>
      <c r="VE139" s="6"/>
      <c r="VF139" s="6"/>
      <c r="VG139" s="6"/>
      <c r="VH139" s="6"/>
      <c r="VI139" s="6"/>
      <c r="VJ139" s="6"/>
      <c r="VK139" s="6"/>
      <c r="VL139" s="6"/>
      <c r="VM139" s="6"/>
      <c r="VN139" s="6"/>
      <c r="VO139" s="6"/>
      <c r="VP139" s="6"/>
      <c r="VQ139" s="6"/>
      <c r="VR139" s="6"/>
      <c r="VS139" s="6"/>
      <c r="VT139" s="6"/>
      <c r="VU139" s="6"/>
      <c r="VV139" s="6"/>
      <c r="VW139" s="6"/>
      <c r="VX139" s="6"/>
      <c r="VY139" s="6"/>
      <c r="VZ139" s="6"/>
      <c r="WA139" s="6"/>
      <c r="WB139" s="6"/>
      <c r="WC139" s="6"/>
      <c r="WD139" s="6"/>
      <c r="WE139" s="6"/>
      <c r="WF139" s="6"/>
      <c r="WG139" s="6"/>
      <c r="WH139" s="6"/>
      <c r="WI139" s="6"/>
      <c r="WJ139" s="6"/>
      <c r="WK139" s="6"/>
      <c r="WL139" s="6"/>
      <c r="WM139" s="6"/>
      <c r="WN139" s="6"/>
      <c r="WO139" s="6"/>
      <c r="WP139" s="6"/>
      <c r="WQ139" s="6"/>
      <c r="WR139" s="6"/>
      <c r="WS139" s="6"/>
      <c r="WT139" s="6"/>
      <c r="WU139" s="6"/>
      <c r="WV139" s="6"/>
      <c r="WW139" s="6"/>
      <c r="WX139" s="6"/>
      <c r="WY139" s="6"/>
      <c r="WZ139" s="6"/>
      <c r="XA139" s="6"/>
      <c r="XB139" s="6"/>
      <c r="XC139" s="6"/>
      <c r="XD139" s="6"/>
      <c r="XE139" s="6"/>
      <c r="XF139" s="6"/>
      <c r="XG139" s="6"/>
      <c r="XH139" s="6"/>
      <c r="XI139" s="6"/>
      <c r="XJ139" s="6"/>
      <c r="XK139" s="6"/>
      <c r="XL139" s="6"/>
      <c r="XM139" s="6"/>
      <c r="XN139" s="6"/>
      <c r="XO139" s="6"/>
      <c r="XP139" s="6"/>
      <c r="XQ139" s="6"/>
      <c r="XR139" s="6"/>
      <c r="XS139" s="6"/>
      <c r="XT139" s="6"/>
      <c r="XU139" s="6"/>
      <c r="XV139" s="6"/>
      <c r="XW139" s="6"/>
      <c r="XX139" s="6"/>
      <c r="XY139" s="6"/>
      <c r="XZ139" s="6"/>
      <c r="YA139" s="6"/>
      <c r="YB139" s="6"/>
      <c r="YC139" s="6"/>
      <c r="YD139" s="6"/>
      <c r="YE139" s="6"/>
      <c r="YF139" s="6"/>
      <c r="YG139" s="6"/>
      <c r="YH139" s="6"/>
      <c r="YI139" s="6"/>
      <c r="YJ139" s="6"/>
      <c r="YK139" s="6"/>
      <c r="YL139" s="6"/>
      <c r="YM139" s="6"/>
      <c r="YN139" s="6"/>
      <c r="YO139" s="6"/>
      <c r="YP139" s="6"/>
      <c r="YQ139" s="6"/>
      <c r="YR139" s="6"/>
      <c r="YS139" s="6"/>
      <c r="YT139" s="6"/>
      <c r="YU139" s="6"/>
      <c r="YV139" s="6"/>
      <c r="YW139" s="6"/>
      <c r="YX139" s="6"/>
      <c r="YY139" s="6"/>
      <c r="YZ139" s="6"/>
      <c r="ZA139" s="6"/>
      <c r="ZB139" s="6"/>
      <c r="ZC139" s="6"/>
      <c r="ZD139" s="6"/>
      <c r="ZE139" s="6"/>
      <c r="ZF139" s="6"/>
      <c r="ZG139" s="6"/>
      <c r="ZH139" s="6"/>
      <c r="ZI139" s="6"/>
      <c r="ZJ139" s="6"/>
      <c r="ZK139" s="6"/>
      <c r="ZL139" s="6"/>
      <c r="ZM139" s="6"/>
      <c r="ZN139" s="6"/>
      <c r="ZO139" s="6"/>
      <c r="ZP139" s="6"/>
      <c r="ZQ139" s="6"/>
      <c r="ZR139" s="6"/>
      <c r="ZS139" s="6"/>
      <c r="ZT139" s="6"/>
      <c r="ZU139" s="6"/>
      <c r="ZV139" s="6"/>
      <c r="ZW139" s="6"/>
      <c r="ZX139" s="6"/>
      <c r="ZY139" s="6"/>
      <c r="ZZ139" s="6"/>
      <c r="AAA139" s="6"/>
      <c r="AAB139" s="6"/>
      <c r="AAC139" s="6"/>
      <c r="AAD139" s="6"/>
      <c r="AAE139" s="6"/>
      <c r="AAF139" s="6"/>
      <c r="AAG139" s="6"/>
      <c r="AAH139" s="6"/>
      <c r="AAI139" s="6"/>
      <c r="AAJ139" s="6"/>
      <c r="AAK139" s="6"/>
      <c r="AAL139" s="6"/>
      <c r="AAM139" s="6"/>
      <c r="AAN139" s="6"/>
      <c r="AAO139" s="6"/>
      <c r="AAP139" s="6"/>
      <c r="AAQ139" s="6"/>
      <c r="AAR139" s="6"/>
      <c r="AAS139" s="6"/>
      <c r="AAT139" s="6"/>
      <c r="AAU139" s="6"/>
      <c r="AAV139" s="6"/>
      <c r="AAW139" s="6"/>
      <c r="AAX139" s="6"/>
      <c r="AAY139" s="6"/>
      <c r="AAZ139" s="6"/>
      <c r="ABA139" s="6"/>
      <c r="ABB139" s="6"/>
      <c r="ABC139" s="6"/>
      <c r="ABD139" s="6"/>
      <c r="ABE139" s="6"/>
      <c r="ABF139" s="6"/>
      <c r="ABG139" s="6"/>
      <c r="ABH139" s="6"/>
      <c r="ABI139" s="6"/>
      <c r="ABJ139" s="6"/>
      <c r="ABK139" s="6"/>
      <c r="ABL139" s="6"/>
      <c r="ABM139" s="6"/>
      <c r="ABN139" s="6"/>
      <c r="ABO139" s="6"/>
      <c r="ABP139" s="6"/>
      <c r="ABQ139" s="6"/>
      <c r="ABR139" s="6"/>
      <c r="ABS139" s="6"/>
      <c r="ABT139" s="6"/>
      <c r="ABU139" s="6"/>
      <c r="ABV139" s="6"/>
      <c r="ABW139" s="6"/>
      <c r="ABX139" s="6"/>
      <c r="ABY139" s="6"/>
      <c r="ABZ139" s="6"/>
      <c r="ACA139" s="6"/>
      <c r="ACB139" s="6"/>
      <c r="ACC139" s="6"/>
      <c r="ACD139" s="6"/>
      <c r="ACE139" s="6"/>
      <c r="ACF139" s="6"/>
      <c r="ACG139" s="6"/>
      <c r="ACH139" s="6"/>
      <c r="ACI139" s="6"/>
      <c r="ACJ139" s="6"/>
      <c r="ACK139" s="6"/>
      <c r="ACL139" s="6"/>
      <c r="ACM139" s="6"/>
      <c r="ACN139" s="6"/>
      <c r="ACO139" s="6"/>
      <c r="ACP139" s="6"/>
      <c r="ACQ139" s="6"/>
      <c r="ACR139" s="6"/>
      <c r="ACS139" s="6"/>
      <c r="ACT139" s="6"/>
      <c r="ACU139" s="6"/>
      <c r="ACV139" s="6"/>
      <c r="ACW139" s="6"/>
      <c r="ACX139" s="6"/>
      <c r="ACY139" s="6"/>
      <c r="ACZ139" s="6"/>
      <c r="ADA139" s="6"/>
      <c r="ADB139" s="6"/>
      <c r="ADC139" s="6"/>
      <c r="ADD139" s="6"/>
      <c r="ADE139" s="6"/>
      <c r="ADF139" s="6"/>
      <c r="ADG139" s="6"/>
      <c r="ADH139" s="6"/>
      <c r="ADI139" s="6"/>
      <c r="ADJ139" s="6"/>
      <c r="ADK139" s="6"/>
      <c r="ADL139" s="6"/>
      <c r="ADM139" s="6"/>
      <c r="ADN139" s="6"/>
      <c r="ADO139" s="6"/>
      <c r="ADP139" s="6"/>
      <c r="ADQ139" s="6"/>
      <c r="ADR139" s="6"/>
      <c r="ADS139" s="6"/>
      <c r="ADT139" s="6"/>
      <c r="ADU139" s="6"/>
      <c r="ADV139" s="6"/>
      <c r="ADW139" s="6"/>
      <c r="ADX139" s="6"/>
      <c r="ADY139" s="6"/>
      <c r="ADZ139" s="6"/>
      <c r="AEA139" s="6"/>
      <c r="AEB139" s="6"/>
      <c r="AEC139" s="6"/>
      <c r="AED139" s="6"/>
      <c r="AEE139" s="6"/>
      <c r="AEF139" s="6"/>
      <c r="AEG139" s="6"/>
      <c r="AEH139" s="6"/>
      <c r="AEI139" s="6"/>
      <c r="AEJ139" s="6"/>
      <c r="AEK139" s="6"/>
      <c r="AEL139" s="6"/>
      <c r="AEM139" s="6"/>
      <c r="AEN139" s="6"/>
      <c r="AEO139" s="6"/>
      <c r="AEP139" s="6"/>
      <c r="AEQ139" s="6"/>
      <c r="AER139" s="6"/>
      <c r="AES139" s="6"/>
      <c r="AET139" s="6"/>
      <c r="AEU139" s="6"/>
      <c r="AEV139" s="6"/>
      <c r="AEW139" s="6"/>
      <c r="AEX139" s="6"/>
      <c r="AEY139" s="6"/>
      <c r="AEZ139" s="6"/>
      <c r="AFA139" s="6"/>
      <c r="AFB139" s="6"/>
      <c r="AFC139" s="6"/>
      <c r="AFD139" s="6"/>
      <c r="AFE139" s="6"/>
      <c r="AFF139" s="6"/>
      <c r="AFG139" s="6"/>
      <c r="AFH139" s="6"/>
      <c r="AFI139" s="6"/>
      <c r="AFJ139" s="6"/>
      <c r="AFK139" s="6"/>
      <c r="AFL139" s="6"/>
      <c r="AFM139" s="6"/>
      <c r="AFN139" s="6"/>
      <c r="AFO139" s="6"/>
      <c r="AFP139" s="6"/>
      <c r="AFQ139" s="6"/>
      <c r="AFR139" s="6"/>
      <c r="AFS139" s="6"/>
      <c r="AFT139" s="6"/>
      <c r="AFU139" s="6"/>
      <c r="AFV139" s="6"/>
      <c r="AFW139" s="6"/>
      <c r="AFX139" s="6"/>
      <c r="AFY139" s="6"/>
      <c r="AFZ139" s="6"/>
      <c r="AGA139" s="6"/>
      <c r="AGB139" s="6"/>
      <c r="AGC139" s="6"/>
      <c r="AGD139" s="6"/>
      <c r="AGE139" s="6"/>
      <c r="AGF139" s="6"/>
      <c r="AGG139" s="6"/>
      <c r="AGH139" s="6"/>
      <c r="AGI139" s="6"/>
      <c r="AGJ139" s="6"/>
      <c r="AGK139" s="6"/>
      <c r="AGL139" s="6"/>
      <c r="AGM139" s="6"/>
      <c r="AGN139" s="6"/>
      <c r="AGO139" s="6"/>
      <c r="AGP139" s="6"/>
      <c r="AGQ139" s="6"/>
      <c r="AGR139" s="6"/>
      <c r="AGS139" s="6"/>
      <c r="AGT139" s="6"/>
      <c r="AGU139" s="6"/>
      <c r="AGV139" s="6"/>
      <c r="AGW139" s="6"/>
      <c r="AGX139" s="6"/>
      <c r="AGY139" s="6"/>
      <c r="AGZ139" s="6"/>
      <c r="AHA139" s="6"/>
      <c r="AHB139" s="6"/>
      <c r="AHC139" s="6"/>
      <c r="AHD139" s="6"/>
      <c r="AHE139" s="6"/>
      <c r="AHF139" s="6"/>
      <c r="AHG139" s="6"/>
      <c r="AHH139" s="6"/>
      <c r="AHI139" s="6"/>
      <c r="AHJ139" s="6"/>
      <c r="AHK139" s="6"/>
      <c r="AHL139" s="6"/>
      <c r="AHM139" s="6"/>
      <c r="AHN139" s="6"/>
      <c r="AHO139" s="6"/>
      <c r="AHP139" s="6"/>
      <c r="AHQ139" s="6"/>
      <c r="AHR139" s="6"/>
      <c r="AHS139" s="6"/>
      <c r="AHT139" s="6"/>
      <c r="AHU139" s="6"/>
      <c r="AHV139" s="6"/>
      <c r="AHW139" s="6"/>
      <c r="AHX139" s="6"/>
      <c r="AHY139" s="6"/>
      <c r="AHZ139" s="6"/>
      <c r="AIA139" s="6"/>
      <c r="AIB139" s="6"/>
      <c r="AIC139" s="6"/>
      <c r="AID139" s="6"/>
      <c r="AIE139" s="6"/>
      <c r="AIF139" s="6"/>
      <c r="AIG139" s="6"/>
      <c r="AIH139" s="6"/>
      <c r="AII139" s="6"/>
      <c r="AIJ139" s="6"/>
      <c r="AIK139" s="6"/>
      <c r="AIL139" s="6"/>
      <c r="AIM139" s="6"/>
      <c r="AIN139" s="6"/>
      <c r="AIO139" s="6"/>
      <c r="AIP139" s="6"/>
      <c r="AIQ139" s="6"/>
      <c r="AIR139" s="6"/>
      <c r="AIS139" s="6"/>
      <c r="AIT139" s="6"/>
      <c r="AIU139" s="6"/>
      <c r="AIV139" s="6"/>
      <c r="AIW139" s="6"/>
      <c r="AIX139" s="6"/>
      <c r="AIY139" s="6"/>
      <c r="AIZ139" s="6"/>
      <c r="AJA139" s="6"/>
      <c r="AJB139" s="6"/>
      <c r="AJC139" s="6"/>
      <c r="AJD139" s="6"/>
      <c r="AJE139" s="6"/>
      <c r="AJF139" s="6"/>
      <c r="AJG139" s="6"/>
      <c r="AJH139" s="6"/>
      <c r="AJI139" s="6"/>
      <c r="AJJ139" s="6"/>
      <c r="AJK139" s="6"/>
      <c r="AJL139" s="6"/>
      <c r="AJM139" s="6"/>
      <c r="AJN139" s="6"/>
      <c r="AJO139" s="6"/>
      <c r="AJP139" s="6"/>
      <c r="AJQ139" s="6"/>
      <c r="AJR139" s="6"/>
      <c r="AJS139" s="6"/>
      <c r="AJT139" s="6"/>
      <c r="AJU139" s="6"/>
      <c r="AJV139" s="6"/>
      <c r="AJW139" s="6"/>
      <c r="AJX139" s="6"/>
      <c r="AJY139" s="6"/>
      <c r="AJZ139" s="6"/>
      <c r="AKA139" s="6"/>
      <c r="AKB139" s="6"/>
      <c r="AKC139" s="6"/>
      <c r="AKD139" s="6"/>
      <c r="AKE139" s="6"/>
      <c r="AKF139" s="6"/>
      <c r="AKG139" s="6"/>
      <c r="AKH139" s="6"/>
      <c r="AKI139" s="6"/>
      <c r="AKJ139" s="6"/>
      <c r="AKK139" s="6"/>
      <c r="AKL139" s="6"/>
      <c r="AKM139" s="6"/>
      <c r="AKN139" s="6"/>
      <c r="AKO139" s="6"/>
      <c r="AKP139" s="6"/>
      <c r="AKQ139" s="6"/>
      <c r="AKR139" s="6"/>
      <c r="AKS139" s="6"/>
      <c r="AKT139" s="6"/>
      <c r="AKU139" s="6"/>
      <c r="AKV139" s="6"/>
      <c r="AKW139" s="6"/>
      <c r="AKX139" s="6"/>
      <c r="AKY139" s="6"/>
      <c r="AKZ139" s="6"/>
      <c r="ALA139" s="6"/>
      <c r="ALB139" s="6"/>
      <c r="ALC139" s="6"/>
      <c r="ALD139" s="6"/>
      <c r="ALE139" s="6"/>
      <c r="ALF139" s="6"/>
      <c r="ALG139" s="6"/>
      <c r="ALH139" s="6"/>
      <c r="ALI139" s="6"/>
      <c r="ALJ139" s="6"/>
      <c r="ALK139" s="6"/>
      <c r="ALL139" s="6"/>
      <c r="ALM139" s="6"/>
      <c r="ALN139" s="6"/>
      <c r="ALO139" s="6"/>
      <c r="ALP139" s="6"/>
      <c r="ALQ139" s="6"/>
      <c r="ALR139" s="6"/>
      <c r="ALS139" s="6"/>
      <c r="ALT139" s="6"/>
      <c r="ALU139" s="6"/>
      <c r="ALV139" s="6"/>
      <c r="ALW139" s="6"/>
      <c r="ALX139" s="6"/>
      <c r="ALY139" s="6"/>
      <c r="ALZ139" s="6"/>
      <c r="AMA139" s="6"/>
      <c r="AMB139" s="6"/>
      <c r="AMC139" s="6"/>
      <c r="AMD139" s="6"/>
      <c r="AME139" s="6"/>
    </row>
    <row r="140" spans="1:1019" x14ac:dyDescent="0.25">
      <c r="A140" s="7" t="s">
        <v>105</v>
      </c>
      <c r="B140" s="8" t="s">
        <v>98</v>
      </c>
      <c r="C140" s="9">
        <v>0.96299999999999997</v>
      </c>
      <c r="D140" s="9">
        <v>1.3879999999999999</v>
      </c>
      <c r="E140" s="8" t="s">
        <v>207</v>
      </c>
      <c r="F140" s="9">
        <f>0.749-0.495</f>
        <v>0.254</v>
      </c>
      <c r="G140" s="21" t="s">
        <v>10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W140" s="6"/>
      <c r="SX140" s="6"/>
      <c r="SY140" s="6"/>
      <c r="SZ140" s="6"/>
      <c r="TA140" s="6"/>
      <c r="TB140" s="6"/>
      <c r="TC140" s="6"/>
      <c r="TD140" s="6"/>
      <c r="TE140" s="6"/>
      <c r="TF140" s="6"/>
      <c r="TG140" s="6"/>
      <c r="TH140" s="6"/>
      <c r="TI140" s="6"/>
      <c r="TJ140" s="6"/>
      <c r="TK140" s="6"/>
      <c r="TL140" s="6"/>
      <c r="TM140" s="6"/>
      <c r="TN140" s="6"/>
      <c r="TO140" s="6"/>
      <c r="TP140" s="6"/>
      <c r="TQ140" s="6"/>
      <c r="TR140" s="6"/>
      <c r="TS140" s="6"/>
      <c r="TT140" s="6"/>
      <c r="TU140" s="6"/>
      <c r="TV140" s="6"/>
      <c r="TW140" s="6"/>
      <c r="TX140" s="6"/>
      <c r="TY140" s="6"/>
      <c r="TZ140" s="6"/>
      <c r="UA140" s="6"/>
      <c r="UB140" s="6"/>
      <c r="UC140" s="6"/>
      <c r="UD140" s="6"/>
      <c r="UE140" s="6"/>
      <c r="UF140" s="6"/>
      <c r="UG140" s="6"/>
      <c r="UH140" s="6"/>
      <c r="UI140" s="6"/>
      <c r="UJ140" s="6"/>
      <c r="UK140" s="6"/>
      <c r="UL140" s="6"/>
      <c r="UM140" s="6"/>
      <c r="UN140" s="6"/>
      <c r="UO140" s="6"/>
      <c r="UP140" s="6"/>
      <c r="UQ140" s="6"/>
      <c r="UR140" s="6"/>
      <c r="US140" s="6"/>
      <c r="UT140" s="6"/>
      <c r="UU140" s="6"/>
      <c r="UV140" s="6"/>
      <c r="UW140" s="6"/>
      <c r="UX140" s="6"/>
      <c r="UY140" s="6"/>
      <c r="UZ140" s="6"/>
      <c r="VA140" s="6"/>
      <c r="VB140" s="6"/>
      <c r="VC140" s="6"/>
      <c r="VD140" s="6"/>
      <c r="VE140" s="6"/>
      <c r="VF140" s="6"/>
      <c r="VG140" s="6"/>
      <c r="VH140" s="6"/>
      <c r="VI140" s="6"/>
      <c r="VJ140" s="6"/>
      <c r="VK140" s="6"/>
      <c r="VL140" s="6"/>
      <c r="VM140" s="6"/>
      <c r="VN140" s="6"/>
      <c r="VO140" s="6"/>
      <c r="VP140" s="6"/>
      <c r="VQ140" s="6"/>
      <c r="VR140" s="6"/>
      <c r="VS140" s="6"/>
      <c r="VT140" s="6"/>
      <c r="VU140" s="6"/>
      <c r="VV140" s="6"/>
      <c r="VW140" s="6"/>
      <c r="VX140" s="6"/>
      <c r="VY140" s="6"/>
      <c r="VZ140" s="6"/>
      <c r="WA140" s="6"/>
      <c r="WB140" s="6"/>
      <c r="WC140" s="6"/>
      <c r="WD140" s="6"/>
      <c r="WE140" s="6"/>
      <c r="WF140" s="6"/>
      <c r="WG140" s="6"/>
      <c r="WH140" s="6"/>
      <c r="WI140" s="6"/>
      <c r="WJ140" s="6"/>
      <c r="WK140" s="6"/>
      <c r="WL140" s="6"/>
      <c r="WM140" s="6"/>
      <c r="WN140" s="6"/>
      <c r="WO140" s="6"/>
      <c r="WP140" s="6"/>
      <c r="WQ140" s="6"/>
      <c r="WR140" s="6"/>
      <c r="WS140" s="6"/>
      <c r="WT140" s="6"/>
      <c r="WU140" s="6"/>
      <c r="WV140" s="6"/>
      <c r="WW140" s="6"/>
      <c r="WX140" s="6"/>
      <c r="WY140" s="6"/>
      <c r="WZ140" s="6"/>
      <c r="XA140" s="6"/>
      <c r="XB140" s="6"/>
      <c r="XC140" s="6"/>
      <c r="XD140" s="6"/>
      <c r="XE140" s="6"/>
      <c r="XF140" s="6"/>
      <c r="XG140" s="6"/>
      <c r="XH140" s="6"/>
      <c r="XI140" s="6"/>
      <c r="XJ140" s="6"/>
      <c r="XK140" s="6"/>
      <c r="XL140" s="6"/>
      <c r="XM140" s="6"/>
      <c r="XN140" s="6"/>
      <c r="XO140" s="6"/>
      <c r="XP140" s="6"/>
      <c r="XQ140" s="6"/>
      <c r="XR140" s="6"/>
      <c r="XS140" s="6"/>
      <c r="XT140" s="6"/>
      <c r="XU140" s="6"/>
      <c r="XV140" s="6"/>
      <c r="XW140" s="6"/>
      <c r="XX140" s="6"/>
      <c r="XY140" s="6"/>
      <c r="XZ140" s="6"/>
      <c r="YA140" s="6"/>
      <c r="YB140" s="6"/>
      <c r="YC140" s="6"/>
      <c r="YD140" s="6"/>
      <c r="YE140" s="6"/>
      <c r="YF140" s="6"/>
      <c r="YG140" s="6"/>
      <c r="YH140" s="6"/>
      <c r="YI140" s="6"/>
      <c r="YJ140" s="6"/>
      <c r="YK140" s="6"/>
      <c r="YL140" s="6"/>
      <c r="YM140" s="6"/>
      <c r="YN140" s="6"/>
      <c r="YO140" s="6"/>
      <c r="YP140" s="6"/>
      <c r="YQ140" s="6"/>
      <c r="YR140" s="6"/>
      <c r="YS140" s="6"/>
      <c r="YT140" s="6"/>
      <c r="YU140" s="6"/>
      <c r="YV140" s="6"/>
      <c r="YW140" s="6"/>
      <c r="YX140" s="6"/>
      <c r="YY140" s="6"/>
      <c r="YZ140" s="6"/>
      <c r="ZA140" s="6"/>
      <c r="ZB140" s="6"/>
      <c r="ZC140" s="6"/>
      <c r="ZD140" s="6"/>
      <c r="ZE140" s="6"/>
      <c r="ZF140" s="6"/>
      <c r="ZG140" s="6"/>
      <c r="ZH140" s="6"/>
      <c r="ZI140" s="6"/>
      <c r="ZJ140" s="6"/>
      <c r="ZK140" s="6"/>
      <c r="ZL140" s="6"/>
      <c r="ZM140" s="6"/>
      <c r="ZN140" s="6"/>
      <c r="ZO140" s="6"/>
      <c r="ZP140" s="6"/>
      <c r="ZQ140" s="6"/>
      <c r="ZR140" s="6"/>
      <c r="ZS140" s="6"/>
      <c r="ZT140" s="6"/>
      <c r="ZU140" s="6"/>
      <c r="ZV140" s="6"/>
      <c r="ZW140" s="6"/>
      <c r="ZX140" s="6"/>
      <c r="ZY140" s="6"/>
      <c r="ZZ140" s="6"/>
      <c r="AAA140" s="6"/>
      <c r="AAB140" s="6"/>
      <c r="AAC140" s="6"/>
      <c r="AAD140" s="6"/>
      <c r="AAE140" s="6"/>
      <c r="AAF140" s="6"/>
      <c r="AAG140" s="6"/>
      <c r="AAH140" s="6"/>
      <c r="AAI140" s="6"/>
      <c r="AAJ140" s="6"/>
      <c r="AAK140" s="6"/>
      <c r="AAL140" s="6"/>
      <c r="AAM140" s="6"/>
      <c r="AAN140" s="6"/>
      <c r="AAO140" s="6"/>
      <c r="AAP140" s="6"/>
      <c r="AAQ140" s="6"/>
      <c r="AAR140" s="6"/>
      <c r="AAS140" s="6"/>
      <c r="AAT140" s="6"/>
      <c r="AAU140" s="6"/>
      <c r="AAV140" s="6"/>
      <c r="AAW140" s="6"/>
      <c r="AAX140" s="6"/>
      <c r="AAY140" s="6"/>
      <c r="AAZ140" s="6"/>
      <c r="ABA140" s="6"/>
      <c r="ABB140" s="6"/>
      <c r="ABC140" s="6"/>
      <c r="ABD140" s="6"/>
      <c r="ABE140" s="6"/>
      <c r="ABF140" s="6"/>
      <c r="ABG140" s="6"/>
      <c r="ABH140" s="6"/>
      <c r="ABI140" s="6"/>
      <c r="ABJ140" s="6"/>
      <c r="ABK140" s="6"/>
      <c r="ABL140" s="6"/>
      <c r="ABM140" s="6"/>
      <c r="ABN140" s="6"/>
      <c r="ABO140" s="6"/>
      <c r="ABP140" s="6"/>
      <c r="ABQ140" s="6"/>
      <c r="ABR140" s="6"/>
      <c r="ABS140" s="6"/>
      <c r="ABT140" s="6"/>
      <c r="ABU140" s="6"/>
      <c r="ABV140" s="6"/>
      <c r="ABW140" s="6"/>
      <c r="ABX140" s="6"/>
      <c r="ABY140" s="6"/>
      <c r="ABZ140" s="6"/>
      <c r="ACA140" s="6"/>
      <c r="ACB140" s="6"/>
      <c r="ACC140" s="6"/>
      <c r="ACD140" s="6"/>
      <c r="ACE140" s="6"/>
      <c r="ACF140" s="6"/>
      <c r="ACG140" s="6"/>
      <c r="ACH140" s="6"/>
      <c r="ACI140" s="6"/>
      <c r="ACJ140" s="6"/>
      <c r="ACK140" s="6"/>
      <c r="ACL140" s="6"/>
      <c r="ACM140" s="6"/>
      <c r="ACN140" s="6"/>
      <c r="ACO140" s="6"/>
      <c r="ACP140" s="6"/>
      <c r="ACQ140" s="6"/>
      <c r="ACR140" s="6"/>
      <c r="ACS140" s="6"/>
      <c r="ACT140" s="6"/>
      <c r="ACU140" s="6"/>
      <c r="ACV140" s="6"/>
      <c r="ACW140" s="6"/>
      <c r="ACX140" s="6"/>
      <c r="ACY140" s="6"/>
      <c r="ACZ140" s="6"/>
      <c r="ADA140" s="6"/>
      <c r="ADB140" s="6"/>
      <c r="ADC140" s="6"/>
      <c r="ADD140" s="6"/>
      <c r="ADE140" s="6"/>
      <c r="ADF140" s="6"/>
      <c r="ADG140" s="6"/>
      <c r="ADH140" s="6"/>
      <c r="ADI140" s="6"/>
      <c r="ADJ140" s="6"/>
      <c r="ADK140" s="6"/>
      <c r="ADL140" s="6"/>
      <c r="ADM140" s="6"/>
      <c r="ADN140" s="6"/>
      <c r="ADO140" s="6"/>
      <c r="ADP140" s="6"/>
      <c r="ADQ140" s="6"/>
      <c r="ADR140" s="6"/>
      <c r="ADS140" s="6"/>
      <c r="ADT140" s="6"/>
      <c r="ADU140" s="6"/>
      <c r="ADV140" s="6"/>
      <c r="ADW140" s="6"/>
      <c r="ADX140" s="6"/>
      <c r="ADY140" s="6"/>
      <c r="ADZ140" s="6"/>
      <c r="AEA140" s="6"/>
      <c r="AEB140" s="6"/>
      <c r="AEC140" s="6"/>
      <c r="AED140" s="6"/>
      <c r="AEE140" s="6"/>
      <c r="AEF140" s="6"/>
      <c r="AEG140" s="6"/>
      <c r="AEH140" s="6"/>
      <c r="AEI140" s="6"/>
      <c r="AEJ140" s="6"/>
      <c r="AEK140" s="6"/>
      <c r="AEL140" s="6"/>
      <c r="AEM140" s="6"/>
      <c r="AEN140" s="6"/>
      <c r="AEO140" s="6"/>
      <c r="AEP140" s="6"/>
      <c r="AEQ140" s="6"/>
      <c r="AER140" s="6"/>
      <c r="AES140" s="6"/>
      <c r="AET140" s="6"/>
      <c r="AEU140" s="6"/>
      <c r="AEV140" s="6"/>
      <c r="AEW140" s="6"/>
      <c r="AEX140" s="6"/>
      <c r="AEY140" s="6"/>
      <c r="AEZ140" s="6"/>
      <c r="AFA140" s="6"/>
      <c r="AFB140" s="6"/>
      <c r="AFC140" s="6"/>
      <c r="AFD140" s="6"/>
      <c r="AFE140" s="6"/>
      <c r="AFF140" s="6"/>
      <c r="AFG140" s="6"/>
      <c r="AFH140" s="6"/>
      <c r="AFI140" s="6"/>
      <c r="AFJ140" s="6"/>
      <c r="AFK140" s="6"/>
      <c r="AFL140" s="6"/>
      <c r="AFM140" s="6"/>
      <c r="AFN140" s="6"/>
      <c r="AFO140" s="6"/>
      <c r="AFP140" s="6"/>
      <c r="AFQ140" s="6"/>
      <c r="AFR140" s="6"/>
      <c r="AFS140" s="6"/>
      <c r="AFT140" s="6"/>
      <c r="AFU140" s="6"/>
      <c r="AFV140" s="6"/>
      <c r="AFW140" s="6"/>
      <c r="AFX140" s="6"/>
      <c r="AFY140" s="6"/>
      <c r="AFZ140" s="6"/>
      <c r="AGA140" s="6"/>
      <c r="AGB140" s="6"/>
      <c r="AGC140" s="6"/>
      <c r="AGD140" s="6"/>
      <c r="AGE140" s="6"/>
      <c r="AGF140" s="6"/>
      <c r="AGG140" s="6"/>
      <c r="AGH140" s="6"/>
      <c r="AGI140" s="6"/>
      <c r="AGJ140" s="6"/>
      <c r="AGK140" s="6"/>
      <c r="AGL140" s="6"/>
      <c r="AGM140" s="6"/>
      <c r="AGN140" s="6"/>
      <c r="AGO140" s="6"/>
      <c r="AGP140" s="6"/>
      <c r="AGQ140" s="6"/>
      <c r="AGR140" s="6"/>
      <c r="AGS140" s="6"/>
      <c r="AGT140" s="6"/>
      <c r="AGU140" s="6"/>
      <c r="AGV140" s="6"/>
      <c r="AGW140" s="6"/>
      <c r="AGX140" s="6"/>
      <c r="AGY140" s="6"/>
      <c r="AGZ140" s="6"/>
      <c r="AHA140" s="6"/>
      <c r="AHB140" s="6"/>
      <c r="AHC140" s="6"/>
      <c r="AHD140" s="6"/>
      <c r="AHE140" s="6"/>
      <c r="AHF140" s="6"/>
      <c r="AHG140" s="6"/>
      <c r="AHH140" s="6"/>
      <c r="AHI140" s="6"/>
      <c r="AHJ140" s="6"/>
      <c r="AHK140" s="6"/>
      <c r="AHL140" s="6"/>
      <c r="AHM140" s="6"/>
      <c r="AHN140" s="6"/>
      <c r="AHO140" s="6"/>
      <c r="AHP140" s="6"/>
      <c r="AHQ140" s="6"/>
      <c r="AHR140" s="6"/>
      <c r="AHS140" s="6"/>
      <c r="AHT140" s="6"/>
      <c r="AHU140" s="6"/>
      <c r="AHV140" s="6"/>
      <c r="AHW140" s="6"/>
      <c r="AHX140" s="6"/>
      <c r="AHY140" s="6"/>
      <c r="AHZ140" s="6"/>
      <c r="AIA140" s="6"/>
      <c r="AIB140" s="6"/>
      <c r="AIC140" s="6"/>
      <c r="AID140" s="6"/>
      <c r="AIE140" s="6"/>
      <c r="AIF140" s="6"/>
      <c r="AIG140" s="6"/>
      <c r="AIH140" s="6"/>
      <c r="AII140" s="6"/>
      <c r="AIJ140" s="6"/>
      <c r="AIK140" s="6"/>
      <c r="AIL140" s="6"/>
      <c r="AIM140" s="6"/>
      <c r="AIN140" s="6"/>
      <c r="AIO140" s="6"/>
      <c r="AIP140" s="6"/>
      <c r="AIQ140" s="6"/>
      <c r="AIR140" s="6"/>
      <c r="AIS140" s="6"/>
      <c r="AIT140" s="6"/>
      <c r="AIU140" s="6"/>
      <c r="AIV140" s="6"/>
      <c r="AIW140" s="6"/>
      <c r="AIX140" s="6"/>
      <c r="AIY140" s="6"/>
      <c r="AIZ140" s="6"/>
      <c r="AJA140" s="6"/>
      <c r="AJB140" s="6"/>
      <c r="AJC140" s="6"/>
      <c r="AJD140" s="6"/>
      <c r="AJE140" s="6"/>
      <c r="AJF140" s="6"/>
      <c r="AJG140" s="6"/>
      <c r="AJH140" s="6"/>
      <c r="AJI140" s="6"/>
      <c r="AJJ140" s="6"/>
      <c r="AJK140" s="6"/>
      <c r="AJL140" s="6"/>
      <c r="AJM140" s="6"/>
      <c r="AJN140" s="6"/>
      <c r="AJO140" s="6"/>
      <c r="AJP140" s="6"/>
      <c r="AJQ140" s="6"/>
      <c r="AJR140" s="6"/>
      <c r="AJS140" s="6"/>
      <c r="AJT140" s="6"/>
      <c r="AJU140" s="6"/>
      <c r="AJV140" s="6"/>
      <c r="AJW140" s="6"/>
      <c r="AJX140" s="6"/>
      <c r="AJY140" s="6"/>
      <c r="AJZ140" s="6"/>
      <c r="AKA140" s="6"/>
      <c r="AKB140" s="6"/>
      <c r="AKC140" s="6"/>
      <c r="AKD140" s="6"/>
      <c r="AKE140" s="6"/>
      <c r="AKF140" s="6"/>
      <c r="AKG140" s="6"/>
      <c r="AKH140" s="6"/>
      <c r="AKI140" s="6"/>
      <c r="AKJ140" s="6"/>
      <c r="AKK140" s="6"/>
      <c r="AKL140" s="6"/>
      <c r="AKM140" s="6"/>
      <c r="AKN140" s="6"/>
      <c r="AKO140" s="6"/>
      <c r="AKP140" s="6"/>
      <c r="AKQ140" s="6"/>
      <c r="AKR140" s="6"/>
      <c r="AKS140" s="6"/>
      <c r="AKT140" s="6"/>
      <c r="AKU140" s="6"/>
      <c r="AKV140" s="6"/>
      <c r="AKW140" s="6"/>
      <c r="AKX140" s="6"/>
      <c r="AKY140" s="6"/>
      <c r="AKZ140" s="6"/>
      <c r="ALA140" s="6"/>
      <c r="ALB140" s="6"/>
      <c r="ALC140" s="6"/>
      <c r="ALD140" s="6"/>
      <c r="ALE140" s="6"/>
      <c r="ALF140" s="6"/>
      <c r="ALG140" s="6"/>
      <c r="ALH140" s="6"/>
      <c r="ALI140" s="6"/>
      <c r="ALJ140" s="6"/>
      <c r="ALK140" s="6"/>
      <c r="ALL140" s="6"/>
      <c r="ALM140" s="6"/>
      <c r="ALN140" s="6"/>
      <c r="ALO140" s="6"/>
      <c r="ALP140" s="6"/>
      <c r="ALQ140" s="6"/>
      <c r="ALR140" s="6"/>
      <c r="ALS140" s="6"/>
      <c r="ALT140" s="6"/>
      <c r="ALU140" s="6"/>
      <c r="ALV140" s="6"/>
      <c r="ALW140" s="6"/>
      <c r="ALX140" s="6"/>
      <c r="ALY140" s="6"/>
      <c r="ALZ140" s="6"/>
      <c r="AMA140" s="6"/>
      <c r="AMB140" s="6"/>
      <c r="AMC140" s="6"/>
      <c r="AMD140" s="6"/>
      <c r="AME140" s="6"/>
    </row>
    <row r="141" spans="1:1019" x14ac:dyDescent="0.25">
      <c r="A141" s="38" t="s">
        <v>106</v>
      </c>
      <c r="B141" s="8" t="s">
        <v>92</v>
      </c>
      <c r="C141" s="9">
        <v>2.1000000000000001E-2</v>
      </c>
      <c r="D141" s="9">
        <v>2.1000000000000001E-2</v>
      </c>
      <c r="E141" s="8" t="s">
        <v>107</v>
      </c>
      <c r="F141" s="9">
        <f>0.005-0.001</f>
        <v>4.0000000000000001E-3</v>
      </c>
      <c r="G141" s="21" t="s">
        <v>10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/>
      <c r="OP141" s="6"/>
      <c r="OQ141" s="6"/>
      <c r="OR141" s="6"/>
      <c r="OS141" s="6"/>
      <c r="OT141" s="6"/>
      <c r="OU141" s="6"/>
      <c r="OV141" s="6"/>
      <c r="OW141" s="6"/>
      <c r="OX141" s="6"/>
      <c r="OY141" s="6"/>
      <c r="OZ141" s="6"/>
      <c r="PA141" s="6"/>
      <c r="PB141" s="6"/>
      <c r="PC141" s="6"/>
      <c r="PD141" s="6"/>
      <c r="PE141" s="6"/>
      <c r="PF141" s="6"/>
      <c r="PG141" s="6"/>
      <c r="PH141" s="6"/>
      <c r="PI141" s="6"/>
      <c r="PJ141" s="6"/>
      <c r="PK141" s="6"/>
      <c r="PL141" s="6"/>
      <c r="PM141" s="6"/>
      <c r="PN141" s="6"/>
      <c r="PO141" s="6"/>
      <c r="PP141" s="6"/>
      <c r="PQ141" s="6"/>
      <c r="PR141" s="6"/>
      <c r="PS141" s="6"/>
      <c r="PT141" s="6"/>
      <c r="PU141" s="6"/>
      <c r="PV141" s="6"/>
      <c r="PW141" s="6"/>
      <c r="PX141" s="6"/>
      <c r="PY141" s="6"/>
      <c r="PZ141" s="6"/>
      <c r="QA141" s="6"/>
      <c r="QB141" s="6"/>
      <c r="QC141" s="6"/>
      <c r="QD141" s="6"/>
      <c r="QE141" s="6"/>
      <c r="QF141" s="6"/>
      <c r="QG141" s="6"/>
      <c r="QH141" s="6"/>
      <c r="QI141" s="6"/>
      <c r="QJ141" s="6"/>
      <c r="QK141" s="6"/>
      <c r="QL141" s="6"/>
      <c r="QM141" s="6"/>
      <c r="QN141" s="6"/>
      <c r="QO141" s="6"/>
      <c r="QP141" s="6"/>
      <c r="QQ141" s="6"/>
      <c r="QR141" s="6"/>
      <c r="QS141" s="6"/>
      <c r="QT141" s="6"/>
      <c r="QU141" s="6"/>
      <c r="QV141" s="6"/>
      <c r="QW141" s="6"/>
      <c r="QX141" s="6"/>
      <c r="QY141" s="6"/>
      <c r="QZ141" s="6"/>
      <c r="RA141" s="6"/>
      <c r="RB141" s="6"/>
      <c r="RC141" s="6"/>
      <c r="RD141" s="6"/>
      <c r="RE141" s="6"/>
      <c r="RF141" s="6"/>
      <c r="RG141" s="6"/>
      <c r="RH141" s="6"/>
      <c r="RI141" s="6"/>
      <c r="RJ141" s="6"/>
      <c r="RK141" s="6"/>
      <c r="RL141" s="6"/>
      <c r="RM141" s="6"/>
      <c r="RN141" s="6"/>
      <c r="RO141" s="6"/>
      <c r="RP141" s="6"/>
      <c r="RQ141" s="6"/>
      <c r="RR141" s="6"/>
      <c r="RS141" s="6"/>
      <c r="RT141" s="6"/>
      <c r="RU141" s="6"/>
      <c r="RV141" s="6"/>
      <c r="RW141" s="6"/>
      <c r="RX141" s="6"/>
      <c r="RY141" s="6"/>
      <c r="RZ141" s="6"/>
      <c r="SA141" s="6"/>
      <c r="SB141" s="6"/>
      <c r="SC141" s="6"/>
      <c r="SD141" s="6"/>
      <c r="SE141" s="6"/>
      <c r="SF141" s="6"/>
      <c r="SG141" s="6"/>
      <c r="SH141" s="6"/>
      <c r="SI141" s="6"/>
      <c r="SJ141" s="6"/>
      <c r="SK141" s="6"/>
      <c r="SL141" s="6"/>
      <c r="SM141" s="6"/>
      <c r="SN141" s="6"/>
      <c r="SO141" s="6"/>
      <c r="SP141" s="6"/>
      <c r="SQ141" s="6"/>
      <c r="SR141" s="6"/>
      <c r="SS141" s="6"/>
      <c r="ST141" s="6"/>
      <c r="SU141" s="6"/>
      <c r="SV141" s="6"/>
      <c r="SW141" s="6"/>
      <c r="SX141" s="6"/>
      <c r="SY141" s="6"/>
      <c r="SZ141" s="6"/>
      <c r="TA141" s="6"/>
      <c r="TB141" s="6"/>
      <c r="TC141" s="6"/>
      <c r="TD141" s="6"/>
      <c r="TE141" s="6"/>
      <c r="TF141" s="6"/>
      <c r="TG141" s="6"/>
      <c r="TH141" s="6"/>
      <c r="TI141" s="6"/>
      <c r="TJ141" s="6"/>
      <c r="TK141" s="6"/>
      <c r="TL141" s="6"/>
      <c r="TM141" s="6"/>
      <c r="TN141" s="6"/>
      <c r="TO141" s="6"/>
      <c r="TP141" s="6"/>
      <c r="TQ141" s="6"/>
      <c r="TR141" s="6"/>
      <c r="TS141" s="6"/>
      <c r="TT141" s="6"/>
      <c r="TU141" s="6"/>
      <c r="TV141" s="6"/>
      <c r="TW141" s="6"/>
      <c r="TX141" s="6"/>
      <c r="TY141" s="6"/>
      <c r="TZ141" s="6"/>
      <c r="UA141" s="6"/>
      <c r="UB141" s="6"/>
      <c r="UC141" s="6"/>
      <c r="UD141" s="6"/>
      <c r="UE141" s="6"/>
      <c r="UF141" s="6"/>
      <c r="UG141" s="6"/>
      <c r="UH141" s="6"/>
      <c r="UI141" s="6"/>
      <c r="UJ141" s="6"/>
      <c r="UK141" s="6"/>
      <c r="UL141" s="6"/>
      <c r="UM141" s="6"/>
      <c r="UN141" s="6"/>
      <c r="UO141" s="6"/>
      <c r="UP141" s="6"/>
      <c r="UQ141" s="6"/>
      <c r="UR141" s="6"/>
      <c r="US141" s="6"/>
      <c r="UT141" s="6"/>
      <c r="UU141" s="6"/>
      <c r="UV141" s="6"/>
      <c r="UW141" s="6"/>
      <c r="UX141" s="6"/>
      <c r="UY141" s="6"/>
      <c r="UZ141" s="6"/>
      <c r="VA141" s="6"/>
      <c r="VB141" s="6"/>
      <c r="VC141" s="6"/>
      <c r="VD141" s="6"/>
      <c r="VE141" s="6"/>
      <c r="VF141" s="6"/>
      <c r="VG141" s="6"/>
      <c r="VH141" s="6"/>
      <c r="VI141" s="6"/>
      <c r="VJ141" s="6"/>
      <c r="VK141" s="6"/>
      <c r="VL141" s="6"/>
      <c r="VM141" s="6"/>
      <c r="VN141" s="6"/>
      <c r="VO141" s="6"/>
      <c r="VP141" s="6"/>
      <c r="VQ141" s="6"/>
      <c r="VR141" s="6"/>
      <c r="VS141" s="6"/>
      <c r="VT141" s="6"/>
      <c r="VU141" s="6"/>
      <c r="VV141" s="6"/>
      <c r="VW141" s="6"/>
      <c r="VX141" s="6"/>
      <c r="VY141" s="6"/>
      <c r="VZ141" s="6"/>
      <c r="WA141" s="6"/>
      <c r="WB141" s="6"/>
      <c r="WC141" s="6"/>
      <c r="WD141" s="6"/>
      <c r="WE141" s="6"/>
      <c r="WF141" s="6"/>
      <c r="WG141" s="6"/>
      <c r="WH141" s="6"/>
      <c r="WI141" s="6"/>
      <c r="WJ141" s="6"/>
      <c r="WK141" s="6"/>
      <c r="WL141" s="6"/>
      <c r="WM141" s="6"/>
      <c r="WN141" s="6"/>
      <c r="WO141" s="6"/>
      <c r="WP141" s="6"/>
      <c r="WQ141" s="6"/>
      <c r="WR141" s="6"/>
      <c r="WS141" s="6"/>
      <c r="WT141" s="6"/>
      <c r="WU141" s="6"/>
      <c r="WV141" s="6"/>
      <c r="WW141" s="6"/>
      <c r="WX141" s="6"/>
      <c r="WY141" s="6"/>
      <c r="WZ141" s="6"/>
      <c r="XA141" s="6"/>
      <c r="XB141" s="6"/>
      <c r="XC141" s="6"/>
      <c r="XD141" s="6"/>
      <c r="XE141" s="6"/>
      <c r="XF141" s="6"/>
      <c r="XG141" s="6"/>
      <c r="XH141" s="6"/>
      <c r="XI141" s="6"/>
      <c r="XJ141" s="6"/>
      <c r="XK141" s="6"/>
      <c r="XL141" s="6"/>
      <c r="XM141" s="6"/>
      <c r="XN141" s="6"/>
      <c r="XO141" s="6"/>
      <c r="XP141" s="6"/>
      <c r="XQ141" s="6"/>
      <c r="XR141" s="6"/>
      <c r="XS141" s="6"/>
      <c r="XT141" s="6"/>
      <c r="XU141" s="6"/>
      <c r="XV141" s="6"/>
      <c r="XW141" s="6"/>
      <c r="XX141" s="6"/>
      <c r="XY141" s="6"/>
      <c r="XZ141" s="6"/>
      <c r="YA141" s="6"/>
      <c r="YB141" s="6"/>
      <c r="YC141" s="6"/>
      <c r="YD141" s="6"/>
      <c r="YE141" s="6"/>
      <c r="YF141" s="6"/>
      <c r="YG141" s="6"/>
      <c r="YH141" s="6"/>
      <c r="YI141" s="6"/>
      <c r="YJ141" s="6"/>
      <c r="YK141" s="6"/>
      <c r="YL141" s="6"/>
      <c r="YM141" s="6"/>
      <c r="YN141" s="6"/>
      <c r="YO141" s="6"/>
      <c r="YP141" s="6"/>
      <c r="YQ141" s="6"/>
      <c r="YR141" s="6"/>
      <c r="YS141" s="6"/>
      <c r="YT141" s="6"/>
      <c r="YU141" s="6"/>
      <c r="YV141" s="6"/>
      <c r="YW141" s="6"/>
      <c r="YX141" s="6"/>
      <c r="YY141" s="6"/>
      <c r="YZ141" s="6"/>
      <c r="ZA141" s="6"/>
      <c r="ZB141" s="6"/>
      <c r="ZC141" s="6"/>
      <c r="ZD141" s="6"/>
      <c r="ZE141" s="6"/>
      <c r="ZF141" s="6"/>
      <c r="ZG141" s="6"/>
      <c r="ZH141" s="6"/>
      <c r="ZI141" s="6"/>
      <c r="ZJ141" s="6"/>
      <c r="ZK141" s="6"/>
      <c r="ZL141" s="6"/>
      <c r="ZM141" s="6"/>
      <c r="ZN141" s="6"/>
      <c r="ZO141" s="6"/>
      <c r="ZP141" s="6"/>
      <c r="ZQ141" s="6"/>
      <c r="ZR141" s="6"/>
      <c r="ZS141" s="6"/>
      <c r="ZT141" s="6"/>
      <c r="ZU141" s="6"/>
      <c r="ZV141" s="6"/>
      <c r="ZW141" s="6"/>
      <c r="ZX141" s="6"/>
      <c r="ZY141" s="6"/>
      <c r="ZZ141" s="6"/>
      <c r="AAA141" s="6"/>
      <c r="AAB141" s="6"/>
      <c r="AAC141" s="6"/>
      <c r="AAD141" s="6"/>
      <c r="AAE141" s="6"/>
      <c r="AAF141" s="6"/>
      <c r="AAG141" s="6"/>
      <c r="AAH141" s="6"/>
      <c r="AAI141" s="6"/>
      <c r="AAJ141" s="6"/>
      <c r="AAK141" s="6"/>
      <c r="AAL141" s="6"/>
      <c r="AAM141" s="6"/>
      <c r="AAN141" s="6"/>
      <c r="AAO141" s="6"/>
      <c r="AAP141" s="6"/>
      <c r="AAQ141" s="6"/>
      <c r="AAR141" s="6"/>
      <c r="AAS141" s="6"/>
      <c r="AAT141" s="6"/>
      <c r="AAU141" s="6"/>
      <c r="AAV141" s="6"/>
      <c r="AAW141" s="6"/>
      <c r="AAX141" s="6"/>
      <c r="AAY141" s="6"/>
      <c r="AAZ141" s="6"/>
      <c r="ABA141" s="6"/>
      <c r="ABB141" s="6"/>
      <c r="ABC141" s="6"/>
      <c r="ABD141" s="6"/>
      <c r="ABE141" s="6"/>
      <c r="ABF141" s="6"/>
      <c r="ABG141" s="6"/>
      <c r="ABH141" s="6"/>
      <c r="ABI141" s="6"/>
      <c r="ABJ141" s="6"/>
      <c r="ABK141" s="6"/>
      <c r="ABL141" s="6"/>
      <c r="ABM141" s="6"/>
      <c r="ABN141" s="6"/>
      <c r="ABO141" s="6"/>
      <c r="ABP141" s="6"/>
      <c r="ABQ141" s="6"/>
      <c r="ABR141" s="6"/>
      <c r="ABS141" s="6"/>
      <c r="ABT141" s="6"/>
      <c r="ABU141" s="6"/>
      <c r="ABV141" s="6"/>
      <c r="ABW141" s="6"/>
      <c r="ABX141" s="6"/>
      <c r="ABY141" s="6"/>
      <c r="ABZ141" s="6"/>
      <c r="ACA141" s="6"/>
      <c r="ACB141" s="6"/>
      <c r="ACC141" s="6"/>
      <c r="ACD141" s="6"/>
      <c r="ACE141" s="6"/>
      <c r="ACF141" s="6"/>
      <c r="ACG141" s="6"/>
      <c r="ACH141" s="6"/>
      <c r="ACI141" s="6"/>
      <c r="ACJ141" s="6"/>
      <c r="ACK141" s="6"/>
      <c r="ACL141" s="6"/>
      <c r="ACM141" s="6"/>
      <c r="ACN141" s="6"/>
      <c r="ACO141" s="6"/>
      <c r="ACP141" s="6"/>
      <c r="ACQ141" s="6"/>
      <c r="ACR141" s="6"/>
      <c r="ACS141" s="6"/>
      <c r="ACT141" s="6"/>
      <c r="ACU141" s="6"/>
      <c r="ACV141" s="6"/>
      <c r="ACW141" s="6"/>
      <c r="ACX141" s="6"/>
      <c r="ACY141" s="6"/>
      <c r="ACZ141" s="6"/>
      <c r="ADA141" s="6"/>
      <c r="ADB141" s="6"/>
      <c r="ADC141" s="6"/>
      <c r="ADD141" s="6"/>
      <c r="ADE141" s="6"/>
      <c r="ADF141" s="6"/>
      <c r="ADG141" s="6"/>
      <c r="ADH141" s="6"/>
      <c r="ADI141" s="6"/>
      <c r="ADJ141" s="6"/>
      <c r="ADK141" s="6"/>
      <c r="ADL141" s="6"/>
      <c r="ADM141" s="6"/>
      <c r="ADN141" s="6"/>
      <c r="ADO141" s="6"/>
      <c r="ADP141" s="6"/>
      <c r="ADQ141" s="6"/>
      <c r="ADR141" s="6"/>
      <c r="ADS141" s="6"/>
      <c r="ADT141" s="6"/>
      <c r="ADU141" s="6"/>
      <c r="ADV141" s="6"/>
      <c r="ADW141" s="6"/>
      <c r="ADX141" s="6"/>
      <c r="ADY141" s="6"/>
      <c r="ADZ141" s="6"/>
      <c r="AEA141" s="6"/>
      <c r="AEB141" s="6"/>
      <c r="AEC141" s="6"/>
      <c r="AED141" s="6"/>
      <c r="AEE141" s="6"/>
      <c r="AEF141" s="6"/>
      <c r="AEG141" s="6"/>
      <c r="AEH141" s="6"/>
      <c r="AEI141" s="6"/>
      <c r="AEJ141" s="6"/>
      <c r="AEK141" s="6"/>
      <c r="AEL141" s="6"/>
      <c r="AEM141" s="6"/>
      <c r="AEN141" s="6"/>
      <c r="AEO141" s="6"/>
      <c r="AEP141" s="6"/>
      <c r="AEQ141" s="6"/>
      <c r="AER141" s="6"/>
      <c r="AES141" s="6"/>
      <c r="AET141" s="6"/>
      <c r="AEU141" s="6"/>
      <c r="AEV141" s="6"/>
      <c r="AEW141" s="6"/>
      <c r="AEX141" s="6"/>
      <c r="AEY141" s="6"/>
      <c r="AEZ141" s="6"/>
      <c r="AFA141" s="6"/>
      <c r="AFB141" s="6"/>
      <c r="AFC141" s="6"/>
      <c r="AFD141" s="6"/>
      <c r="AFE141" s="6"/>
      <c r="AFF141" s="6"/>
      <c r="AFG141" s="6"/>
      <c r="AFH141" s="6"/>
      <c r="AFI141" s="6"/>
      <c r="AFJ141" s="6"/>
      <c r="AFK141" s="6"/>
      <c r="AFL141" s="6"/>
      <c r="AFM141" s="6"/>
      <c r="AFN141" s="6"/>
      <c r="AFO141" s="6"/>
      <c r="AFP141" s="6"/>
      <c r="AFQ141" s="6"/>
      <c r="AFR141" s="6"/>
      <c r="AFS141" s="6"/>
      <c r="AFT141" s="6"/>
      <c r="AFU141" s="6"/>
      <c r="AFV141" s="6"/>
      <c r="AFW141" s="6"/>
      <c r="AFX141" s="6"/>
      <c r="AFY141" s="6"/>
      <c r="AFZ141" s="6"/>
      <c r="AGA141" s="6"/>
      <c r="AGB141" s="6"/>
      <c r="AGC141" s="6"/>
      <c r="AGD141" s="6"/>
      <c r="AGE141" s="6"/>
      <c r="AGF141" s="6"/>
      <c r="AGG141" s="6"/>
      <c r="AGH141" s="6"/>
      <c r="AGI141" s="6"/>
      <c r="AGJ141" s="6"/>
      <c r="AGK141" s="6"/>
      <c r="AGL141" s="6"/>
      <c r="AGM141" s="6"/>
      <c r="AGN141" s="6"/>
      <c r="AGO141" s="6"/>
      <c r="AGP141" s="6"/>
      <c r="AGQ141" s="6"/>
      <c r="AGR141" s="6"/>
      <c r="AGS141" s="6"/>
      <c r="AGT141" s="6"/>
      <c r="AGU141" s="6"/>
      <c r="AGV141" s="6"/>
      <c r="AGW141" s="6"/>
      <c r="AGX141" s="6"/>
      <c r="AGY141" s="6"/>
      <c r="AGZ141" s="6"/>
      <c r="AHA141" s="6"/>
      <c r="AHB141" s="6"/>
      <c r="AHC141" s="6"/>
      <c r="AHD141" s="6"/>
      <c r="AHE141" s="6"/>
      <c r="AHF141" s="6"/>
      <c r="AHG141" s="6"/>
      <c r="AHH141" s="6"/>
      <c r="AHI141" s="6"/>
      <c r="AHJ141" s="6"/>
      <c r="AHK141" s="6"/>
      <c r="AHL141" s="6"/>
      <c r="AHM141" s="6"/>
      <c r="AHN141" s="6"/>
      <c r="AHO141" s="6"/>
      <c r="AHP141" s="6"/>
      <c r="AHQ141" s="6"/>
      <c r="AHR141" s="6"/>
      <c r="AHS141" s="6"/>
      <c r="AHT141" s="6"/>
      <c r="AHU141" s="6"/>
      <c r="AHV141" s="6"/>
      <c r="AHW141" s="6"/>
      <c r="AHX141" s="6"/>
      <c r="AHY141" s="6"/>
      <c r="AHZ141" s="6"/>
      <c r="AIA141" s="6"/>
      <c r="AIB141" s="6"/>
      <c r="AIC141" s="6"/>
      <c r="AID141" s="6"/>
      <c r="AIE141" s="6"/>
      <c r="AIF141" s="6"/>
      <c r="AIG141" s="6"/>
      <c r="AIH141" s="6"/>
      <c r="AII141" s="6"/>
      <c r="AIJ141" s="6"/>
      <c r="AIK141" s="6"/>
      <c r="AIL141" s="6"/>
      <c r="AIM141" s="6"/>
      <c r="AIN141" s="6"/>
      <c r="AIO141" s="6"/>
      <c r="AIP141" s="6"/>
      <c r="AIQ141" s="6"/>
      <c r="AIR141" s="6"/>
      <c r="AIS141" s="6"/>
      <c r="AIT141" s="6"/>
      <c r="AIU141" s="6"/>
      <c r="AIV141" s="6"/>
      <c r="AIW141" s="6"/>
      <c r="AIX141" s="6"/>
      <c r="AIY141" s="6"/>
      <c r="AIZ141" s="6"/>
      <c r="AJA141" s="6"/>
      <c r="AJB141" s="6"/>
      <c r="AJC141" s="6"/>
      <c r="AJD141" s="6"/>
      <c r="AJE141" s="6"/>
      <c r="AJF141" s="6"/>
      <c r="AJG141" s="6"/>
      <c r="AJH141" s="6"/>
      <c r="AJI141" s="6"/>
      <c r="AJJ141" s="6"/>
      <c r="AJK141" s="6"/>
      <c r="AJL141" s="6"/>
      <c r="AJM141" s="6"/>
      <c r="AJN141" s="6"/>
      <c r="AJO141" s="6"/>
      <c r="AJP141" s="6"/>
      <c r="AJQ141" s="6"/>
      <c r="AJR141" s="6"/>
      <c r="AJS141" s="6"/>
      <c r="AJT141" s="6"/>
      <c r="AJU141" s="6"/>
      <c r="AJV141" s="6"/>
      <c r="AJW141" s="6"/>
      <c r="AJX141" s="6"/>
      <c r="AJY141" s="6"/>
      <c r="AJZ141" s="6"/>
      <c r="AKA141" s="6"/>
      <c r="AKB141" s="6"/>
      <c r="AKC141" s="6"/>
      <c r="AKD141" s="6"/>
      <c r="AKE141" s="6"/>
      <c r="AKF141" s="6"/>
      <c r="AKG141" s="6"/>
      <c r="AKH141" s="6"/>
      <c r="AKI141" s="6"/>
      <c r="AKJ141" s="6"/>
      <c r="AKK141" s="6"/>
      <c r="AKL141" s="6"/>
      <c r="AKM141" s="6"/>
      <c r="AKN141" s="6"/>
      <c r="AKO141" s="6"/>
      <c r="AKP141" s="6"/>
      <c r="AKQ141" s="6"/>
      <c r="AKR141" s="6"/>
      <c r="AKS141" s="6"/>
      <c r="AKT141" s="6"/>
      <c r="AKU141" s="6"/>
      <c r="AKV141" s="6"/>
      <c r="AKW141" s="6"/>
      <c r="AKX141" s="6"/>
      <c r="AKY141" s="6"/>
      <c r="AKZ141" s="6"/>
      <c r="ALA141" s="6"/>
      <c r="ALB141" s="6"/>
      <c r="ALC141" s="6"/>
      <c r="ALD141" s="6"/>
      <c r="ALE141" s="6"/>
      <c r="ALF141" s="6"/>
      <c r="ALG141" s="6"/>
      <c r="ALH141" s="6"/>
      <c r="ALI141" s="6"/>
      <c r="ALJ141" s="6"/>
      <c r="ALK141" s="6"/>
      <c r="ALL141" s="6"/>
      <c r="ALM141" s="6"/>
      <c r="ALN141" s="6"/>
      <c r="ALO141" s="6"/>
      <c r="ALP141" s="6"/>
      <c r="ALQ141" s="6"/>
      <c r="ALR141" s="6"/>
      <c r="ALS141" s="6"/>
      <c r="ALT141" s="6"/>
      <c r="ALU141" s="6"/>
      <c r="ALV141" s="6"/>
      <c r="ALW141" s="6"/>
      <c r="ALX141" s="6"/>
      <c r="ALY141" s="6"/>
      <c r="ALZ141" s="6"/>
      <c r="AMA141" s="6"/>
      <c r="AMB141" s="6"/>
      <c r="AMC141" s="6"/>
      <c r="AMD141" s="6"/>
      <c r="AME141" s="6"/>
    </row>
    <row r="142" spans="1:1019" x14ac:dyDescent="0.25">
      <c r="A142" s="38" t="s">
        <v>106</v>
      </c>
      <c r="B142" s="8" t="s">
        <v>98</v>
      </c>
      <c r="C142" s="3">
        <v>0.96899999999999997</v>
      </c>
      <c r="D142" s="3">
        <v>1.64</v>
      </c>
      <c r="E142" s="4" t="s">
        <v>187</v>
      </c>
      <c r="F142" s="3">
        <f>0.482-0.18-0.09</f>
        <v>0.21199999999999999</v>
      </c>
      <c r="G142" s="21" t="s">
        <v>10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/>
      <c r="OQ142" s="6"/>
      <c r="OR142" s="6"/>
      <c r="OS142" s="6"/>
      <c r="OT142" s="6"/>
      <c r="OU142" s="6"/>
      <c r="OV142" s="6"/>
      <c r="OW142" s="6"/>
      <c r="OX142" s="6"/>
      <c r="OY142" s="6"/>
      <c r="OZ142" s="6"/>
      <c r="PA142" s="6"/>
      <c r="PB142" s="6"/>
      <c r="PC142" s="6"/>
      <c r="PD142" s="6"/>
      <c r="PE142" s="6"/>
      <c r="PF142" s="6"/>
      <c r="PG142" s="6"/>
      <c r="PH142" s="6"/>
      <c r="PI142" s="6"/>
      <c r="PJ142" s="6"/>
      <c r="PK142" s="6"/>
      <c r="PL142" s="6"/>
      <c r="PM142" s="6"/>
      <c r="PN142" s="6"/>
      <c r="PO142" s="6"/>
      <c r="PP142" s="6"/>
      <c r="PQ142" s="6"/>
      <c r="PR142" s="6"/>
      <c r="PS142" s="6"/>
      <c r="PT142" s="6"/>
      <c r="PU142" s="6"/>
      <c r="PV142" s="6"/>
      <c r="PW142" s="6"/>
      <c r="PX142" s="6"/>
      <c r="PY142" s="6"/>
      <c r="PZ142" s="6"/>
      <c r="QA142" s="6"/>
      <c r="QB142" s="6"/>
      <c r="QC142" s="6"/>
      <c r="QD142" s="6"/>
      <c r="QE142" s="6"/>
      <c r="QF142" s="6"/>
      <c r="QG142" s="6"/>
      <c r="QH142" s="6"/>
      <c r="QI142" s="6"/>
      <c r="QJ142" s="6"/>
      <c r="QK142" s="6"/>
      <c r="QL142" s="6"/>
      <c r="QM142" s="6"/>
      <c r="QN142" s="6"/>
      <c r="QO142" s="6"/>
      <c r="QP142" s="6"/>
      <c r="QQ142" s="6"/>
      <c r="QR142" s="6"/>
      <c r="QS142" s="6"/>
      <c r="QT142" s="6"/>
      <c r="QU142" s="6"/>
      <c r="QV142" s="6"/>
      <c r="QW142" s="6"/>
      <c r="QX142" s="6"/>
      <c r="QY142" s="6"/>
      <c r="QZ142" s="6"/>
      <c r="RA142" s="6"/>
      <c r="RB142" s="6"/>
      <c r="RC142" s="6"/>
      <c r="RD142" s="6"/>
      <c r="RE142" s="6"/>
      <c r="RF142" s="6"/>
      <c r="RG142" s="6"/>
      <c r="RH142" s="6"/>
      <c r="RI142" s="6"/>
      <c r="RJ142" s="6"/>
      <c r="RK142" s="6"/>
      <c r="RL142" s="6"/>
      <c r="RM142" s="6"/>
      <c r="RN142" s="6"/>
      <c r="RO142" s="6"/>
      <c r="RP142" s="6"/>
      <c r="RQ142" s="6"/>
      <c r="RR142" s="6"/>
      <c r="RS142" s="6"/>
      <c r="RT142" s="6"/>
      <c r="RU142" s="6"/>
      <c r="RV142" s="6"/>
      <c r="RW142" s="6"/>
      <c r="RX142" s="6"/>
      <c r="RY142" s="6"/>
      <c r="RZ142" s="6"/>
      <c r="SA142" s="6"/>
      <c r="SB142" s="6"/>
      <c r="SC142" s="6"/>
      <c r="SD142" s="6"/>
      <c r="SE142" s="6"/>
      <c r="SF142" s="6"/>
      <c r="SG142" s="6"/>
      <c r="SH142" s="6"/>
      <c r="SI142" s="6"/>
      <c r="SJ142" s="6"/>
      <c r="SK142" s="6"/>
      <c r="SL142" s="6"/>
      <c r="SM142" s="6"/>
      <c r="SN142" s="6"/>
      <c r="SO142" s="6"/>
      <c r="SP142" s="6"/>
      <c r="SQ142" s="6"/>
      <c r="SR142" s="6"/>
      <c r="SS142" s="6"/>
      <c r="ST142" s="6"/>
      <c r="SU142" s="6"/>
      <c r="SV142" s="6"/>
      <c r="SW142" s="6"/>
      <c r="SX142" s="6"/>
      <c r="SY142" s="6"/>
      <c r="SZ142" s="6"/>
      <c r="TA142" s="6"/>
      <c r="TB142" s="6"/>
      <c r="TC142" s="6"/>
      <c r="TD142" s="6"/>
      <c r="TE142" s="6"/>
      <c r="TF142" s="6"/>
      <c r="TG142" s="6"/>
      <c r="TH142" s="6"/>
      <c r="TI142" s="6"/>
      <c r="TJ142" s="6"/>
      <c r="TK142" s="6"/>
      <c r="TL142" s="6"/>
      <c r="TM142" s="6"/>
      <c r="TN142" s="6"/>
      <c r="TO142" s="6"/>
      <c r="TP142" s="6"/>
      <c r="TQ142" s="6"/>
      <c r="TR142" s="6"/>
      <c r="TS142" s="6"/>
      <c r="TT142" s="6"/>
      <c r="TU142" s="6"/>
      <c r="TV142" s="6"/>
      <c r="TW142" s="6"/>
      <c r="TX142" s="6"/>
      <c r="TY142" s="6"/>
      <c r="TZ142" s="6"/>
      <c r="UA142" s="6"/>
      <c r="UB142" s="6"/>
      <c r="UC142" s="6"/>
      <c r="UD142" s="6"/>
      <c r="UE142" s="6"/>
      <c r="UF142" s="6"/>
      <c r="UG142" s="6"/>
      <c r="UH142" s="6"/>
      <c r="UI142" s="6"/>
      <c r="UJ142" s="6"/>
      <c r="UK142" s="6"/>
      <c r="UL142" s="6"/>
      <c r="UM142" s="6"/>
      <c r="UN142" s="6"/>
      <c r="UO142" s="6"/>
      <c r="UP142" s="6"/>
      <c r="UQ142" s="6"/>
      <c r="UR142" s="6"/>
      <c r="US142" s="6"/>
      <c r="UT142" s="6"/>
      <c r="UU142" s="6"/>
      <c r="UV142" s="6"/>
      <c r="UW142" s="6"/>
      <c r="UX142" s="6"/>
      <c r="UY142" s="6"/>
      <c r="UZ142" s="6"/>
      <c r="VA142" s="6"/>
      <c r="VB142" s="6"/>
      <c r="VC142" s="6"/>
      <c r="VD142" s="6"/>
      <c r="VE142" s="6"/>
      <c r="VF142" s="6"/>
      <c r="VG142" s="6"/>
      <c r="VH142" s="6"/>
      <c r="VI142" s="6"/>
      <c r="VJ142" s="6"/>
      <c r="VK142" s="6"/>
      <c r="VL142" s="6"/>
      <c r="VM142" s="6"/>
      <c r="VN142" s="6"/>
      <c r="VO142" s="6"/>
      <c r="VP142" s="6"/>
      <c r="VQ142" s="6"/>
      <c r="VR142" s="6"/>
      <c r="VS142" s="6"/>
      <c r="VT142" s="6"/>
      <c r="VU142" s="6"/>
      <c r="VV142" s="6"/>
      <c r="VW142" s="6"/>
      <c r="VX142" s="6"/>
      <c r="VY142" s="6"/>
      <c r="VZ142" s="6"/>
      <c r="WA142" s="6"/>
      <c r="WB142" s="6"/>
      <c r="WC142" s="6"/>
      <c r="WD142" s="6"/>
      <c r="WE142" s="6"/>
      <c r="WF142" s="6"/>
      <c r="WG142" s="6"/>
      <c r="WH142" s="6"/>
      <c r="WI142" s="6"/>
      <c r="WJ142" s="6"/>
      <c r="WK142" s="6"/>
      <c r="WL142" s="6"/>
      <c r="WM142" s="6"/>
      <c r="WN142" s="6"/>
      <c r="WO142" s="6"/>
      <c r="WP142" s="6"/>
      <c r="WQ142" s="6"/>
      <c r="WR142" s="6"/>
      <c r="WS142" s="6"/>
      <c r="WT142" s="6"/>
      <c r="WU142" s="6"/>
      <c r="WV142" s="6"/>
      <c r="WW142" s="6"/>
      <c r="WX142" s="6"/>
      <c r="WY142" s="6"/>
      <c r="WZ142" s="6"/>
      <c r="XA142" s="6"/>
      <c r="XB142" s="6"/>
      <c r="XC142" s="6"/>
      <c r="XD142" s="6"/>
      <c r="XE142" s="6"/>
      <c r="XF142" s="6"/>
      <c r="XG142" s="6"/>
      <c r="XH142" s="6"/>
      <c r="XI142" s="6"/>
      <c r="XJ142" s="6"/>
      <c r="XK142" s="6"/>
      <c r="XL142" s="6"/>
      <c r="XM142" s="6"/>
      <c r="XN142" s="6"/>
      <c r="XO142" s="6"/>
      <c r="XP142" s="6"/>
      <c r="XQ142" s="6"/>
      <c r="XR142" s="6"/>
      <c r="XS142" s="6"/>
      <c r="XT142" s="6"/>
      <c r="XU142" s="6"/>
      <c r="XV142" s="6"/>
      <c r="XW142" s="6"/>
      <c r="XX142" s="6"/>
      <c r="XY142" s="6"/>
      <c r="XZ142" s="6"/>
      <c r="YA142" s="6"/>
      <c r="YB142" s="6"/>
      <c r="YC142" s="6"/>
      <c r="YD142" s="6"/>
      <c r="YE142" s="6"/>
      <c r="YF142" s="6"/>
      <c r="YG142" s="6"/>
      <c r="YH142" s="6"/>
      <c r="YI142" s="6"/>
      <c r="YJ142" s="6"/>
      <c r="YK142" s="6"/>
      <c r="YL142" s="6"/>
      <c r="YM142" s="6"/>
      <c r="YN142" s="6"/>
      <c r="YO142" s="6"/>
      <c r="YP142" s="6"/>
      <c r="YQ142" s="6"/>
      <c r="YR142" s="6"/>
      <c r="YS142" s="6"/>
      <c r="YT142" s="6"/>
      <c r="YU142" s="6"/>
      <c r="YV142" s="6"/>
      <c r="YW142" s="6"/>
      <c r="YX142" s="6"/>
      <c r="YY142" s="6"/>
      <c r="YZ142" s="6"/>
      <c r="ZA142" s="6"/>
      <c r="ZB142" s="6"/>
      <c r="ZC142" s="6"/>
      <c r="ZD142" s="6"/>
      <c r="ZE142" s="6"/>
      <c r="ZF142" s="6"/>
      <c r="ZG142" s="6"/>
      <c r="ZH142" s="6"/>
      <c r="ZI142" s="6"/>
      <c r="ZJ142" s="6"/>
      <c r="ZK142" s="6"/>
      <c r="ZL142" s="6"/>
      <c r="ZM142" s="6"/>
      <c r="ZN142" s="6"/>
      <c r="ZO142" s="6"/>
      <c r="ZP142" s="6"/>
      <c r="ZQ142" s="6"/>
      <c r="ZR142" s="6"/>
      <c r="ZS142" s="6"/>
      <c r="ZT142" s="6"/>
      <c r="ZU142" s="6"/>
      <c r="ZV142" s="6"/>
      <c r="ZW142" s="6"/>
      <c r="ZX142" s="6"/>
      <c r="ZY142" s="6"/>
      <c r="ZZ142" s="6"/>
      <c r="AAA142" s="6"/>
      <c r="AAB142" s="6"/>
      <c r="AAC142" s="6"/>
      <c r="AAD142" s="6"/>
      <c r="AAE142" s="6"/>
      <c r="AAF142" s="6"/>
      <c r="AAG142" s="6"/>
      <c r="AAH142" s="6"/>
      <c r="AAI142" s="6"/>
      <c r="AAJ142" s="6"/>
      <c r="AAK142" s="6"/>
      <c r="AAL142" s="6"/>
      <c r="AAM142" s="6"/>
      <c r="AAN142" s="6"/>
      <c r="AAO142" s="6"/>
      <c r="AAP142" s="6"/>
      <c r="AAQ142" s="6"/>
      <c r="AAR142" s="6"/>
      <c r="AAS142" s="6"/>
      <c r="AAT142" s="6"/>
      <c r="AAU142" s="6"/>
      <c r="AAV142" s="6"/>
      <c r="AAW142" s="6"/>
      <c r="AAX142" s="6"/>
      <c r="AAY142" s="6"/>
      <c r="AAZ142" s="6"/>
      <c r="ABA142" s="6"/>
      <c r="ABB142" s="6"/>
      <c r="ABC142" s="6"/>
      <c r="ABD142" s="6"/>
      <c r="ABE142" s="6"/>
      <c r="ABF142" s="6"/>
      <c r="ABG142" s="6"/>
      <c r="ABH142" s="6"/>
      <c r="ABI142" s="6"/>
      <c r="ABJ142" s="6"/>
      <c r="ABK142" s="6"/>
      <c r="ABL142" s="6"/>
      <c r="ABM142" s="6"/>
      <c r="ABN142" s="6"/>
      <c r="ABO142" s="6"/>
      <c r="ABP142" s="6"/>
      <c r="ABQ142" s="6"/>
      <c r="ABR142" s="6"/>
      <c r="ABS142" s="6"/>
      <c r="ABT142" s="6"/>
      <c r="ABU142" s="6"/>
      <c r="ABV142" s="6"/>
      <c r="ABW142" s="6"/>
      <c r="ABX142" s="6"/>
      <c r="ABY142" s="6"/>
      <c r="ABZ142" s="6"/>
      <c r="ACA142" s="6"/>
      <c r="ACB142" s="6"/>
      <c r="ACC142" s="6"/>
      <c r="ACD142" s="6"/>
      <c r="ACE142" s="6"/>
      <c r="ACF142" s="6"/>
      <c r="ACG142" s="6"/>
      <c r="ACH142" s="6"/>
      <c r="ACI142" s="6"/>
      <c r="ACJ142" s="6"/>
      <c r="ACK142" s="6"/>
      <c r="ACL142" s="6"/>
      <c r="ACM142" s="6"/>
      <c r="ACN142" s="6"/>
      <c r="ACO142" s="6"/>
      <c r="ACP142" s="6"/>
      <c r="ACQ142" s="6"/>
      <c r="ACR142" s="6"/>
      <c r="ACS142" s="6"/>
      <c r="ACT142" s="6"/>
      <c r="ACU142" s="6"/>
      <c r="ACV142" s="6"/>
      <c r="ACW142" s="6"/>
      <c r="ACX142" s="6"/>
      <c r="ACY142" s="6"/>
      <c r="ACZ142" s="6"/>
      <c r="ADA142" s="6"/>
      <c r="ADB142" s="6"/>
      <c r="ADC142" s="6"/>
      <c r="ADD142" s="6"/>
      <c r="ADE142" s="6"/>
      <c r="ADF142" s="6"/>
      <c r="ADG142" s="6"/>
      <c r="ADH142" s="6"/>
      <c r="ADI142" s="6"/>
      <c r="ADJ142" s="6"/>
      <c r="ADK142" s="6"/>
      <c r="ADL142" s="6"/>
      <c r="ADM142" s="6"/>
      <c r="ADN142" s="6"/>
      <c r="ADO142" s="6"/>
      <c r="ADP142" s="6"/>
      <c r="ADQ142" s="6"/>
      <c r="ADR142" s="6"/>
      <c r="ADS142" s="6"/>
      <c r="ADT142" s="6"/>
      <c r="ADU142" s="6"/>
      <c r="ADV142" s="6"/>
      <c r="ADW142" s="6"/>
      <c r="ADX142" s="6"/>
      <c r="ADY142" s="6"/>
      <c r="ADZ142" s="6"/>
      <c r="AEA142" s="6"/>
      <c r="AEB142" s="6"/>
      <c r="AEC142" s="6"/>
      <c r="AED142" s="6"/>
      <c r="AEE142" s="6"/>
      <c r="AEF142" s="6"/>
      <c r="AEG142" s="6"/>
      <c r="AEH142" s="6"/>
      <c r="AEI142" s="6"/>
      <c r="AEJ142" s="6"/>
      <c r="AEK142" s="6"/>
      <c r="AEL142" s="6"/>
      <c r="AEM142" s="6"/>
      <c r="AEN142" s="6"/>
      <c r="AEO142" s="6"/>
      <c r="AEP142" s="6"/>
      <c r="AEQ142" s="6"/>
      <c r="AER142" s="6"/>
      <c r="AES142" s="6"/>
      <c r="AET142" s="6"/>
      <c r="AEU142" s="6"/>
      <c r="AEV142" s="6"/>
      <c r="AEW142" s="6"/>
      <c r="AEX142" s="6"/>
      <c r="AEY142" s="6"/>
      <c r="AEZ142" s="6"/>
      <c r="AFA142" s="6"/>
      <c r="AFB142" s="6"/>
      <c r="AFC142" s="6"/>
      <c r="AFD142" s="6"/>
      <c r="AFE142" s="6"/>
      <c r="AFF142" s="6"/>
      <c r="AFG142" s="6"/>
      <c r="AFH142" s="6"/>
      <c r="AFI142" s="6"/>
      <c r="AFJ142" s="6"/>
      <c r="AFK142" s="6"/>
      <c r="AFL142" s="6"/>
      <c r="AFM142" s="6"/>
      <c r="AFN142" s="6"/>
      <c r="AFO142" s="6"/>
      <c r="AFP142" s="6"/>
      <c r="AFQ142" s="6"/>
      <c r="AFR142" s="6"/>
      <c r="AFS142" s="6"/>
      <c r="AFT142" s="6"/>
      <c r="AFU142" s="6"/>
      <c r="AFV142" s="6"/>
      <c r="AFW142" s="6"/>
      <c r="AFX142" s="6"/>
      <c r="AFY142" s="6"/>
      <c r="AFZ142" s="6"/>
      <c r="AGA142" s="6"/>
      <c r="AGB142" s="6"/>
      <c r="AGC142" s="6"/>
      <c r="AGD142" s="6"/>
      <c r="AGE142" s="6"/>
      <c r="AGF142" s="6"/>
      <c r="AGG142" s="6"/>
      <c r="AGH142" s="6"/>
      <c r="AGI142" s="6"/>
      <c r="AGJ142" s="6"/>
      <c r="AGK142" s="6"/>
      <c r="AGL142" s="6"/>
      <c r="AGM142" s="6"/>
      <c r="AGN142" s="6"/>
      <c r="AGO142" s="6"/>
      <c r="AGP142" s="6"/>
      <c r="AGQ142" s="6"/>
      <c r="AGR142" s="6"/>
      <c r="AGS142" s="6"/>
      <c r="AGT142" s="6"/>
      <c r="AGU142" s="6"/>
      <c r="AGV142" s="6"/>
      <c r="AGW142" s="6"/>
      <c r="AGX142" s="6"/>
      <c r="AGY142" s="6"/>
      <c r="AGZ142" s="6"/>
      <c r="AHA142" s="6"/>
      <c r="AHB142" s="6"/>
      <c r="AHC142" s="6"/>
      <c r="AHD142" s="6"/>
      <c r="AHE142" s="6"/>
      <c r="AHF142" s="6"/>
      <c r="AHG142" s="6"/>
      <c r="AHH142" s="6"/>
      <c r="AHI142" s="6"/>
      <c r="AHJ142" s="6"/>
      <c r="AHK142" s="6"/>
      <c r="AHL142" s="6"/>
      <c r="AHM142" s="6"/>
      <c r="AHN142" s="6"/>
      <c r="AHO142" s="6"/>
      <c r="AHP142" s="6"/>
      <c r="AHQ142" s="6"/>
      <c r="AHR142" s="6"/>
      <c r="AHS142" s="6"/>
      <c r="AHT142" s="6"/>
      <c r="AHU142" s="6"/>
      <c r="AHV142" s="6"/>
      <c r="AHW142" s="6"/>
      <c r="AHX142" s="6"/>
      <c r="AHY142" s="6"/>
      <c r="AHZ142" s="6"/>
      <c r="AIA142" s="6"/>
      <c r="AIB142" s="6"/>
      <c r="AIC142" s="6"/>
      <c r="AID142" s="6"/>
      <c r="AIE142" s="6"/>
      <c r="AIF142" s="6"/>
      <c r="AIG142" s="6"/>
      <c r="AIH142" s="6"/>
      <c r="AII142" s="6"/>
      <c r="AIJ142" s="6"/>
      <c r="AIK142" s="6"/>
      <c r="AIL142" s="6"/>
      <c r="AIM142" s="6"/>
      <c r="AIN142" s="6"/>
      <c r="AIO142" s="6"/>
      <c r="AIP142" s="6"/>
      <c r="AIQ142" s="6"/>
      <c r="AIR142" s="6"/>
      <c r="AIS142" s="6"/>
      <c r="AIT142" s="6"/>
      <c r="AIU142" s="6"/>
      <c r="AIV142" s="6"/>
      <c r="AIW142" s="6"/>
      <c r="AIX142" s="6"/>
      <c r="AIY142" s="6"/>
      <c r="AIZ142" s="6"/>
      <c r="AJA142" s="6"/>
      <c r="AJB142" s="6"/>
      <c r="AJC142" s="6"/>
      <c r="AJD142" s="6"/>
      <c r="AJE142" s="6"/>
      <c r="AJF142" s="6"/>
      <c r="AJG142" s="6"/>
      <c r="AJH142" s="6"/>
      <c r="AJI142" s="6"/>
      <c r="AJJ142" s="6"/>
      <c r="AJK142" s="6"/>
      <c r="AJL142" s="6"/>
      <c r="AJM142" s="6"/>
      <c r="AJN142" s="6"/>
      <c r="AJO142" s="6"/>
      <c r="AJP142" s="6"/>
      <c r="AJQ142" s="6"/>
      <c r="AJR142" s="6"/>
      <c r="AJS142" s="6"/>
      <c r="AJT142" s="6"/>
      <c r="AJU142" s="6"/>
      <c r="AJV142" s="6"/>
      <c r="AJW142" s="6"/>
      <c r="AJX142" s="6"/>
      <c r="AJY142" s="6"/>
      <c r="AJZ142" s="6"/>
      <c r="AKA142" s="6"/>
      <c r="AKB142" s="6"/>
      <c r="AKC142" s="6"/>
      <c r="AKD142" s="6"/>
      <c r="AKE142" s="6"/>
      <c r="AKF142" s="6"/>
      <c r="AKG142" s="6"/>
      <c r="AKH142" s="6"/>
      <c r="AKI142" s="6"/>
      <c r="AKJ142" s="6"/>
      <c r="AKK142" s="6"/>
      <c r="AKL142" s="6"/>
      <c r="AKM142" s="6"/>
      <c r="AKN142" s="6"/>
      <c r="AKO142" s="6"/>
      <c r="AKP142" s="6"/>
      <c r="AKQ142" s="6"/>
      <c r="AKR142" s="6"/>
      <c r="AKS142" s="6"/>
      <c r="AKT142" s="6"/>
      <c r="AKU142" s="6"/>
      <c r="AKV142" s="6"/>
      <c r="AKW142" s="6"/>
      <c r="AKX142" s="6"/>
      <c r="AKY142" s="6"/>
      <c r="AKZ142" s="6"/>
      <c r="ALA142" s="6"/>
      <c r="ALB142" s="6"/>
      <c r="ALC142" s="6"/>
      <c r="ALD142" s="6"/>
      <c r="ALE142" s="6"/>
      <c r="ALF142" s="6"/>
      <c r="ALG142" s="6"/>
      <c r="ALH142" s="6"/>
      <c r="ALI142" s="6"/>
      <c r="ALJ142" s="6"/>
      <c r="ALK142" s="6"/>
      <c r="ALL142" s="6"/>
      <c r="ALM142" s="6"/>
      <c r="ALN142" s="6"/>
      <c r="ALO142" s="6"/>
      <c r="ALP142" s="6"/>
      <c r="ALQ142" s="6"/>
      <c r="ALR142" s="6"/>
      <c r="ALS142" s="6"/>
      <c r="ALT142" s="6"/>
      <c r="ALU142" s="6"/>
      <c r="ALV142" s="6"/>
      <c r="ALW142" s="6"/>
      <c r="ALX142" s="6"/>
      <c r="ALY142" s="6"/>
      <c r="ALZ142" s="6"/>
      <c r="AMA142" s="6"/>
      <c r="AMB142" s="6"/>
      <c r="AMC142" s="6"/>
      <c r="AMD142" s="6"/>
      <c r="AME142" s="6"/>
    </row>
    <row r="143" spans="1:1019" x14ac:dyDescent="0.25">
      <c r="A143" s="38" t="s">
        <v>108</v>
      </c>
      <c r="B143" s="4" t="s">
        <v>98</v>
      </c>
      <c r="C143" s="3">
        <v>0.38900000000000001</v>
      </c>
      <c r="D143" s="3">
        <v>1.0249999999999999</v>
      </c>
      <c r="E143" s="4" t="s">
        <v>197</v>
      </c>
      <c r="F143" s="3">
        <f>0.46-0.15-0.056-0.1-0.087</f>
        <v>6.700000000000006E-2</v>
      </c>
      <c r="G143" s="21" t="s">
        <v>10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  <c r="AFS143" s="6"/>
      <c r="AFT143" s="6"/>
      <c r="AFU143" s="6"/>
      <c r="AFV143" s="6"/>
      <c r="AFW143" s="6"/>
      <c r="AFX143" s="6"/>
      <c r="AFY143" s="6"/>
      <c r="AFZ143" s="6"/>
      <c r="AGA143" s="6"/>
      <c r="AGB143" s="6"/>
      <c r="AGC143" s="6"/>
      <c r="AGD143" s="6"/>
      <c r="AGE143" s="6"/>
      <c r="AGF143" s="6"/>
      <c r="AGG143" s="6"/>
      <c r="AGH143" s="6"/>
      <c r="AGI143" s="6"/>
      <c r="AGJ143" s="6"/>
      <c r="AGK143" s="6"/>
      <c r="AGL143" s="6"/>
      <c r="AGM143" s="6"/>
      <c r="AGN143" s="6"/>
      <c r="AGO143" s="6"/>
      <c r="AGP143" s="6"/>
      <c r="AGQ143" s="6"/>
      <c r="AGR143" s="6"/>
      <c r="AGS143" s="6"/>
      <c r="AGT143" s="6"/>
      <c r="AGU143" s="6"/>
      <c r="AGV143" s="6"/>
      <c r="AGW143" s="6"/>
      <c r="AGX143" s="6"/>
      <c r="AGY143" s="6"/>
      <c r="AGZ143" s="6"/>
      <c r="AHA143" s="6"/>
      <c r="AHB143" s="6"/>
      <c r="AHC143" s="6"/>
      <c r="AHD143" s="6"/>
      <c r="AHE143" s="6"/>
      <c r="AHF143" s="6"/>
      <c r="AHG143" s="6"/>
      <c r="AHH143" s="6"/>
      <c r="AHI143" s="6"/>
      <c r="AHJ143" s="6"/>
      <c r="AHK143" s="6"/>
      <c r="AHL143" s="6"/>
      <c r="AHM143" s="6"/>
      <c r="AHN143" s="6"/>
      <c r="AHO143" s="6"/>
      <c r="AHP143" s="6"/>
      <c r="AHQ143" s="6"/>
      <c r="AHR143" s="6"/>
      <c r="AHS143" s="6"/>
      <c r="AHT143" s="6"/>
      <c r="AHU143" s="6"/>
      <c r="AHV143" s="6"/>
      <c r="AHW143" s="6"/>
      <c r="AHX143" s="6"/>
      <c r="AHY143" s="6"/>
      <c r="AHZ143" s="6"/>
      <c r="AIA143" s="6"/>
      <c r="AIB143" s="6"/>
      <c r="AIC143" s="6"/>
      <c r="AID143" s="6"/>
      <c r="AIE143" s="6"/>
      <c r="AIF143" s="6"/>
      <c r="AIG143" s="6"/>
      <c r="AIH143" s="6"/>
      <c r="AII143" s="6"/>
      <c r="AIJ143" s="6"/>
      <c r="AIK143" s="6"/>
      <c r="AIL143" s="6"/>
      <c r="AIM143" s="6"/>
      <c r="AIN143" s="6"/>
      <c r="AIO143" s="6"/>
      <c r="AIP143" s="6"/>
      <c r="AIQ143" s="6"/>
      <c r="AIR143" s="6"/>
      <c r="AIS143" s="6"/>
      <c r="AIT143" s="6"/>
      <c r="AIU143" s="6"/>
      <c r="AIV143" s="6"/>
      <c r="AIW143" s="6"/>
      <c r="AIX143" s="6"/>
      <c r="AIY143" s="6"/>
      <c r="AIZ143" s="6"/>
      <c r="AJA143" s="6"/>
      <c r="AJB143" s="6"/>
      <c r="AJC143" s="6"/>
      <c r="AJD143" s="6"/>
      <c r="AJE143" s="6"/>
      <c r="AJF143" s="6"/>
      <c r="AJG143" s="6"/>
      <c r="AJH143" s="6"/>
      <c r="AJI143" s="6"/>
      <c r="AJJ143" s="6"/>
      <c r="AJK143" s="6"/>
      <c r="AJL143" s="6"/>
      <c r="AJM143" s="6"/>
      <c r="AJN143" s="6"/>
      <c r="AJO143" s="6"/>
      <c r="AJP143" s="6"/>
      <c r="AJQ143" s="6"/>
      <c r="AJR143" s="6"/>
      <c r="AJS143" s="6"/>
      <c r="AJT143" s="6"/>
      <c r="AJU143" s="6"/>
      <c r="AJV143" s="6"/>
      <c r="AJW143" s="6"/>
      <c r="AJX143" s="6"/>
      <c r="AJY143" s="6"/>
      <c r="AJZ143" s="6"/>
      <c r="AKA143" s="6"/>
      <c r="AKB143" s="6"/>
      <c r="AKC143" s="6"/>
      <c r="AKD143" s="6"/>
      <c r="AKE143" s="6"/>
      <c r="AKF143" s="6"/>
      <c r="AKG143" s="6"/>
      <c r="AKH143" s="6"/>
      <c r="AKI143" s="6"/>
      <c r="AKJ143" s="6"/>
      <c r="AKK143" s="6"/>
      <c r="AKL143" s="6"/>
      <c r="AKM143" s="6"/>
      <c r="AKN143" s="6"/>
      <c r="AKO143" s="6"/>
      <c r="AKP143" s="6"/>
      <c r="AKQ143" s="6"/>
      <c r="AKR143" s="6"/>
      <c r="AKS143" s="6"/>
      <c r="AKT143" s="6"/>
      <c r="AKU143" s="6"/>
      <c r="AKV143" s="6"/>
      <c r="AKW143" s="6"/>
      <c r="AKX143" s="6"/>
      <c r="AKY143" s="6"/>
      <c r="AKZ143" s="6"/>
      <c r="ALA143" s="6"/>
      <c r="ALB143" s="6"/>
      <c r="ALC143" s="6"/>
      <c r="ALD143" s="6"/>
      <c r="ALE143" s="6"/>
      <c r="ALF143" s="6"/>
      <c r="ALG143" s="6"/>
      <c r="ALH143" s="6"/>
      <c r="ALI143" s="6"/>
      <c r="ALJ143" s="6"/>
      <c r="ALK143" s="6"/>
      <c r="ALL143" s="6"/>
      <c r="ALM143" s="6"/>
      <c r="ALN143" s="6"/>
      <c r="ALO143" s="6"/>
      <c r="ALP143" s="6"/>
      <c r="ALQ143" s="6"/>
      <c r="ALR143" s="6"/>
      <c r="ALS143" s="6"/>
      <c r="ALT143" s="6"/>
      <c r="ALU143" s="6"/>
      <c r="ALV143" s="6"/>
      <c r="ALW143" s="6"/>
      <c r="ALX143" s="6"/>
      <c r="ALY143" s="6"/>
      <c r="ALZ143" s="6"/>
      <c r="AMA143" s="6"/>
      <c r="AMB143" s="6"/>
      <c r="AMC143" s="6"/>
      <c r="AMD143" s="6"/>
      <c r="AME143" s="6"/>
    </row>
    <row r="144" spans="1:1019" x14ac:dyDescent="0.25">
      <c r="A144" s="7" t="s">
        <v>109</v>
      </c>
      <c r="B144" s="4" t="s">
        <v>26</v>
      </c>
      <c r="C144" s="3">
        <v>0.191</v>
      </c>
      <c r="D144" s="3">
        <v>0.30599999999999999</v>
      </c>
      <c r="E144" s="4" t="s">
        <v>141</v>
      </c>
      <c r="F144" s="3">
        <f>2.064-0.028-0.05-0.25-0.15-0.096-0.055-0.048-0.14-0.15-0.325-0.44</f>
        <v>0.33200000000000002</v>
      </c>
      <c r="G144" s="21" t="s">
        <v>10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  <c r="XK144" s="6"/>
      <c r="XL144" s="6"/>
      <c r="XM144" s="6"/>
      <c r="XN144" s="6"/>
      <c r="XO144" s="6"/>
      <c r="XP144" s="6"/>
      <c r="XQ144" s="6"/>
      <c r="XR144" s="6"/>
      <c r="XS144" s="6"/>
      <c r="XT144" s="6"/>
      <c r="XU144" s="6"/>
      <c r="XV144" s="6"/>
      <c r="XW144" s="6"/>
      <c r="XX144" s="6"/>
      <c r="XY144" s="6"/>
      <c r="XZ144" s="6"/>
      <c r="YA144" s="6"/>
      <c r="YB144" s="6"/>
      <c r="YC144" s="6"/>
      <c r="YD144" s="6"/>
      <c r="YE144" s="6"/>
      <c r="YF144" s="6"/>
      <c r="YG144" s="6"/>
      <c r="YH144" s="6"/>
      <c r="YI144" s="6"/>
      <c r="YJ144" s="6"/>
      <c r="YK144" s="6"/>
      <c r="YL144" s="6"/>
      <c r="YM144" s="6"/>
      <c r="YN144" s="6"/>
      <c r="YO144" s="6"/>
      <c r="YP144" s="6"/>
      <c r="YQ144" s="6"/>
      <c r="YR144" s="6"/>
      <c r="YS144" s="6"/>
      <c r="YT144" s="6"/>
      <c r="YU144" s="6"/>
      <c r="YV144" s="6"/>
      <c r="YW144" s="6"/>
      <c r="YX144" s="6"/>
      <c r="YY144" s="6"/>
      <c r="YZ144" s="6"/>
      <c r="ZA144" s="6"/>
      <c r="ZB144" s="6"/>
      <c r="ZC144" s="6"/>
      <c r="ZD144" s="6"/>
      <c r="ZE144" s="6"/>
      <c r="ZF144" s="6"/>
      <c r="ZG144" s="6"/>
      <c r="ZH144" s="6"/>
      <c r="ZI144" s="6"/>
      <c r="ZJ144" s="6"/>
      <c r="ZK144" s="6"/>
      <c r="ZL144" s="6"/>
      <c r="ZM144" s="6"/>
      <c r="ZN144" s="6"/>
      <c r="ZO144" s="6"/>
      <c r="ZP144" s="6"/>
      <c r="ZQ144" s="6"/>
      <c r="ZR144" s="6"/>
      <c r="ZS144" s="6"/>
      <c r="ZT144" s="6"/>
      <c r="ZU144" s="6"/>
      <c r="ZV144" s="6"/>
      <c r="ZW144" s="6"/>
      <c r="ZX144" s="6"/>
      <c r="ZY144" s="6"/>
      <c r="ZZ144" s="6"/>
      <c r="AAA144" s="6"/>
      <c r="AAB144" s="6"/>
      <c r="AAC144" s="6"/>
      <c r="AAD144" s="6"/>
      <c r="AAE144" s="6"/>
      <c r="AAF144" s="6"/>
      <c r="AAG144" s="6"/>
      <c r="AAH144" s="6"/>
      <c r="AAI144" s="6"/>
      <c r="AAJ144" s="6"/>
      <c r="AAK144" s="6"/>
      <c r="AAL144" s="6"/>
      <c r="AAM144" s="6"/>
      <c r="AAN144" s="6"/>
      <c r="AAO144" s="6"/>
      <c r="AAP144" s="6"/>
      <c r="AAQ144" s="6"/>
      <c r="AAR144" s="6"/>
      <c r="AAS144" s="6"/>
      <c r="AAT144" s="6"/>
      <c r="AAU144" s="6"/>
      <c r="AAV144" s="6"/>
      <c r="AAW144" s="6"/>
      <c r="AAX144" s="6"/>
      <c r="AAY144" s="6"/>
      <c r="AAZ144" s="6"/>
      <c r="ABA144" s="6"/>
      <c r="ABB144" s="6"/>
      <c r="ABC144" s="6"/>
      <c r="ABD144" s="6"/>
      <c r="ABE144" s="6"/>
      <c r="ABF144" s="6"/>
      <c r="ABG144" s="6"/>
      <c r="ABH144" s="6"/>
      <c r="ABI144" s="6"/>
      <c r="ABJ144" s="6"/>
      <c r="ABK144" s="6"/>
      <c r="ABL144" s="6"/>
      <c r="ABM144" s="6"/>
      <c r="ABN144" s="6"/>
      <c r="ABO144" s="6"/>
      <c r="ABP144" s="6"/>
      <c r="ABQ144" s="6"/>
      <c r="ABR144" s="6"/>
      <c r="ABS144" s="6"/>
      <c r="ABT144" s="6"/>
      <c r="ABU144" s="6"/>
      <c r="ABV144" s="6"/>
      <c r="ABW144" s="6"/>
      <c r="ABX144" s="6"/>
      <c r="ABY144" s="6"/>
      <c r="ABZ144" s="6"/>
      <c r="ACA144" s="6"/>
      <c r="ACB144" s="6"/>
      <c r="ACC144" s="6"/>
      <c r="ACD144" s="6"/>
      <c r="ACE144" s="6"/>
      <c r="ACF144" s="6"/>
      <c r="ACG144" s="6"/>
      <c r="ACH144" s="6"/>
      <c r="ACI144" s="6"/>
      <c r="ACJ144" s="6"/>
      <c r="ACK144" s="6"/>
      <c r="ACL144" s="6"/>
      <c r="ACM144" s="6"/>
      <c r="ACN144" s="6"/>
      <c r="ACO144" s="6"/>
      <c r="ACP144" s="6"/>
      <c r="ACQ144" s="6"/>
      <c r="ACR144" s="6"/>
      <c r="ACS144" s="6"/>
      <c r="ACT144" s="6"/>
      <c r="ACU144" s="6"/>
      <c r="ACV144" s="6"/>
      <c r="ACW144" s="6"/>
      <c r="ACX144" s="6"/>
      <c r="ACY144" s="6"/>
      <c r="ACZ144" s="6"/>
      <c r="ADA144" s="6"/>
      <c r="ADB144" s="6"/>
      <c r="ADC144" s="6"/>
      <c r="ADD144" s="6"/>
      <c r="ADE144" s="6"/>
      <c r="ADF144" s="6"/>
      <c r="ADG144" s="6"/>
      <c r="ADH144" s="6"/>
      <c r="ADI144" s="6"/>
      <c r="ADJ144" s="6"/>
      <c r="ADK144" s="6"/>
      <c r="ADL144" s="6"/>
      <c r="ADM144" s="6"/>
      <c r="ADN144" s="6"/>
      <c r="ADO144" s="6"/>
      <c r="ADP144" s="6"/>
      <c r="ADQ144" s="6"/>
      <c r="ADR144" s="6"/>
      <c r="ADS144" s="6"/>
      <c r="ADT144" s="6"/>
      <c r="ADU144" s="6"/>
      <c r="ADV144" s="6"/>
      <c r="ADW144" s="6"/>
      <c r="ADX144" s="6"/>
      <c r="ADY144" s="6"/>
      <c r="ADZ144" s="6"/>
      <c r="AEA144" s="6"/>
      <c r="AEB144" s="6"/>
      <c r="AEC144" s="6"/>
      <c r="AED144" s="6"/>
      <c r="AEE144" s="6"/>
      <c r="AEF144" s="6"/>
      <c r="AEG144" s="6"/>
      <c r="AEH144" s="6"/>
      <c r="AEI144" s="6"/>
      <c r="AEJ144" s="6"/>
      <c r="AEK144" s="6"/>
      <c r="AEL144" s="6"/>
      <c r="AEM144" s="6"/>
      <c r="AEN144" s="6"/>
      <c r="AEO144" s="6"/>
      <c r="AEP144" s="6"/>
      <c r="AEQ144" s="6"/>
      <c r="AER144" s="6"/>
      <c r="AES144" s="6"/>
      <c r="AET144" s="6"/>
      <c r="AEU144" s="6"/>
      <c r="AEV144" s="6"/>
      <c r="AEW144" s="6"/>
      <c r="AEX144" s="6"/>
      <c r="AEY144" s="6"/>
      <c r="AEZ144" s="6"/>
      <c r="AFA144" s="6"/>
      <c r="AFB144" s="6"/>
      <c r="AFC144" s="6"/>
      <c r="AFD144" s="6"/>
      <c r="AFE144" s="6"/>
      <c r="AFF144" s="6"/>
      <c r="AFG144" s="6"/>
      <c r="AFH144" s="6"/>
      <c r="AFI144" s="6"/>
      <c r="AFJ144" s="6"/>
      <c r="AFK144" s="6"/>
      <c r="AFL144" s="6"/>
      <c r="AFM144" s="6"/>
      <c r="AFN144" s="6"/>
      <c r="AFO144" s="6"/>
      <c r="AFP144" s="6"/>
      <c r="AFQ144" s="6"/>
      <c r="AFR144" s="6"/>
      <c r="AFS144" s="6"/>
      <c r="AFT144" s="6"/>
      <c r="AFU144" s="6"/>
      <c r="AFV144" s="6"/>
      <c r="AFW144" s="6"/>
      <c r="AFX144" s="6"/>
      <c r="AFY144" s="6"/>
      <c r="AFZ144" s="6"/>
      <c r="AGA144" s="6"/>
      <c r="AGB144" s="6"/>
      <c r="AGC144" s="6"/>
      <c r="AGD144" s="6"/>
      <c r="AGE144" s="6"/>
      <c r="AGF144" s="6"/>
      <c r="AGG144" s="6"/>
      <c r="AGH144" s="6"/>
      <c r="AGI144" s="6"/>
      <c r="AGJ144" s="6"/>
      <c r="AGK144" s="6"/>
      <c r="AGL144" s="6"/>
      <c r="AGM144" s="6"/>
      <c r="AGN144" s="6"/>
      <c r="AGO144" s="6"/>
      <c r="AGP144" s="6"/>
      <c r="AGQ144" s="6"/>
      <c r="AGR144" s="6"/>
      <c r="AGS144" s="6"/>
      <c r="AGT144" s="6"/>
      <c r="AGU144" s="6"/>
      <c r="AGV144" s="6"/>
      <c r="AGW144" s="6"/>
      <c r="AGX144" s="6"/>
      <c r="AGY144" s="6"/>
      <c r="AGZ144" s="6"/>
      <c r="AHA144" s="6"/>
      <c r="AHB144" s="6"/>
      <c r="AHC144" s="6"/>
      <c r="AHD144" s="6"/>
      <c r="AHE144" s="6"/>
      <c r="AHF144" s="6"/>
      <c r="AHG144" s="6"/>
      <c r="AHH144" s="6"/>
      <c r="AHI144" s="6"/>
      <c r="AHJ144" s="6"/>
      <c r="AHK144" s="6"/>
      <c r="AHL144" s="6"/>
      <c r="AHM144" s="6"/>
      <c r="AHN144" s="6"/>
      <c r="AHO144" s="6"/>
      <c r="AHP144" s="6"/>
      <c r="AHQ144" s="6"/>
      <c r="AHR144" s="6"/>
      <c r="AHS144" s="6"/>
      <c r="AHT144" s="6"/>
      <c r="AHU144" s="6"/>
      <c r="AHV144" s="6"/>
      <c r="AHW144" s="6"/>
      <c r="AHX144" s="6"/>
      <c r="AHY144" s="6"/>
      <c r="AHZ144" s="6"/>
      <c r="AIA144" s="6"/>
      <c r="AIB144" s="6"/>
      <c r="AIC144" s="6"/>
      <c r="AID144" s="6"/>
      <c r="AIE144" s="6"/>
      <c r="AIF144" s="6"/>
      <c r="AIG144" s="6"/>
      <c r="AIH144" s="6"/>
      <c r="AII144" s="6"/>
      <c r="AIJ144" s="6"/>
      <c r="AIK144" s="6"/>
      <c r="AIL144" s="6"/>
      <c r="AIM144" s="6"/>
      <c r="AIN144" s="6"/>
      <c r="AIO144" s="6"/>
      <c r="AIP144" s="6"/>
      <c r="AIQ144" s="6"/>
      <c r="AIR144" s="6"/>
      <c r="AIS144" s="6"/>
      <c r="AIT144" s="6"/>
      <c r="AIU144" s="6"/>
      <c r="AIV144" s="6"/>
      <c r="AIW144" s="6"/>
      <c r="AIX144" s="6"/>
      <c r="AIY144" s="6"/>
      <c r="AIZ144" s="6"/>
      <c r="AJA144" s="6"/>
      <c r="AJB144" s="6"/>
      <c r="AJC144" s="6"/>
      <c r="AJD144" s="6"/>
      <c r="AJE144" s="6"/>
      <c r="AJF144" s="6"/>
      <c r="AJG144" s="6"/>
      <c r="AJH144" s="6"/>
      <c r="AJI144" s="6"/>
      <c r="AJJ144" s="6"/>
      <c r="AJK144" s="6"/>
      <c r="AJL144" s="6"/>
      <c r="AJM144" s="6"/>
      <c r="AJN144" s="6"/>
      <c r="AJO144" s="6"/>
      <c r="AJP144" s="6"/>
      <c r="AJQ144" s="6"/>
      <c r="AJR144" s="6"/>
      <c r="AJS144" s="6"/>
      <c r="AJT144" s="6"/>
      <c r="AJU144" s="6"/>
      <c r="AJV144" s="6"/>
      <c r="AJW144" s="6"/>
      <c r="AJX144" s="6"/>
      <c r="AJY144" s="6"/>
      <c r="AJZ144" s="6"/>
      <c r="AKA144" s="6"/>
      <c r="AKB144" s="6"/>
      <c r="AKC144" s="6"/>
      <c r="AKD144" s="6"/>
      <c r="AKE144" s="6"/>
      <c r="AKF144" s="6"/>
      <c r="AKG144" s="6"/>
      <c r="AKH144" s="6"/>
      <c r="AKI144" s="6"/>
      <c r="AKJ144" s="6"/>
      <c r="AKK144" s="6"/>
      <c r="AKL144" s="6"/>
      <c r="AKM144" s="6"/>
      <c r="AKN144" s="6"/>
      <c r="AKO144" s="6"/>
      <c r="AKP144" s="6"/>
      <c r="AKQ144" s="6"/>
      <c r="AKR144" s="6"/>
      <c r="AKS144" s="6"/>
      <c r="AKT144" s="6"/>
      <c r="AKU144" s="6"/>
      <c r="AKV144" s="6"/>
      <c r="AKW144" s="6"/>
      <c r="AKX144" s="6"/>
      <c r="AKY144" s="6"/>
      <c r="AKZ144" s="6"/>
      <c r="ALA144" s="6"/>
      <c r="ALB144" s="6"/>
      <c r="ALC144" s="6"/>
      <c r="ALD144" s="6"/>
      <c r="ALE144" s="6"/>
      <c r="ALF144" s="6"/>
      <c r="ALG144" s="6"/>
      <c r="ALH144" s="6"/>
      <c r="ALI144" s="6"/>
      <c r="ALJ144" s="6"/>
      <c r="ALK144" s="6"/>
      <c r="ALL144" s="6"/>
      <c r="ALM144" s="6"/>
      <c r="ALN144" s="6"/>
      <c r="ALO144" s="6"/>
      <c r="ALP144" s="6"/>
      <c r="ALQ144" s="6"/>
      <c r="ALR144" s="6"/>
      <c r="ALS144" s="6"/>
      <c r="ALT144" s="6"/>
      <c r="ALU144" s="6"/>
      <c r="ALV144" s="6"/>
      <c r="ALW144" s="6"/>
      <c r="ALX144" s="6"/>
      <c r="ALY144" s="6"/>
      <c r="ALZ144" s="6"/>
      <c r="AMA144" s="6"/>
      <c r="AMB144" s="6"/>
      <c r="AMC144" s="6"/>
      <c r="AMD144" s="6"/>
      <c r="AME144" s="6"/>
    </row>
    <row r="145" spans="1:1019" x14ac:dyDescent="0.25">
      <c r="A145" s="7" t="s">
        <v>109</v>
      </c>
      <c r="B145" s="4" t="s">
        <v>19</v>
      </c>
      <c r="C145" s="3">
        <v>0.26200000000000001</v>
      </c>
      <c r="D145" s="3">
        <v>0.42199999999999999</v>
      </c>
      <c r="E145" s="4" t="s">
        <v>142</v>
      </c>
      <c r="F145" s="3">
        <f>2.199-1.755</f>
        <v>0.44399999999999995</v>
      </c>
      <c r="G145" s="21" t="s">
        <v>10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  <c r="WW145" s="6"/>
      <c r="WX145" s="6"/>
      <c r="WY145" s="6"/>
      <c r="WZ145" s="6"/>
      <c r="XA145" s="6"/>
      <c r="XB145" s="6"/>
      <c r="XC145" s="6"/>
      <c r="XD145" s="6"/>
      <c r="XE145" s="6"/>
      <c r="XF145" s="6"/>
      <c r="XG145" s="6"/>
      <c r="XH145" s="6"/>
      <c r="XI145" s="6"/>
      <c r="XJ145" s="6"/>
      <c r="XK145" s="6"/>
      <c r="XL145" s="6"/>
      <c r="XM145" s="6"/>
      <c r="XN145" s="6"/>
      <c r="XO145" s="6"/>
      <c r="XP145" s="6"/>
      <c r="XQ145" s="6"/>
      <c r="XR145" s="6"/>
      <c r="XS145" s="6"/>
      <c r="XT145" s="6"/>
      <c r="XU145" s="6"/>
      <c r="XV145" s="6"/>
      <c r="XW145" s="6"/>
      <c r="XX145" s="6"/>
      <c r="XY145" s="6"/>
      <c r="XZ145" s="6"/>
      <c r="YA145" s="6"/>
      <c r="YB145" s="6"/>
      <c r="YC145" s="6"/>
      <c r="YD145" s="6"/>
      <c r="YE145" s="6"/>
      <c r="YF145" s="6"/>
      <c r="YG145" s="6"/>
      <c r="YH145" s="6"/>
      <c r="YI145" s="6"/>
      <c r="YJ145" s="6"/>
      <c r="YK145" s="6"/>
      <c r="YL145" s="6"/>
      <c r="YM145" s="6"/>
      <c r="YN145" s="6"/>
      <c r="YO145" s="6"/>
      <c r="YP145" s="6"/>
      <c r="YQ145" s="6"/>
      <c r="YR145" s="6"/>
      <c r="YS145" s="6"/>
      <c r="YT145" s="6"/>
      <c r="YU145" s="6"/>
      <c r="YV145" s="6"/>
      <c r="YW145" s="6"/>
      <c r="YX145" s="6"/>
      <c r="YY145" s="6"/>
      <c r="YZ145" s="6"/>
      <c r="ZA145" s="6"/>
      <c r="ZB145" s="6"/>
      <c r="ZC145" s="6"/>
      <c r="ZD145" s="6"/>
      <c r="ZE145" s="6"/>
      <c r="ZF145" s="6"/>
      <c r="ZG145" s="6"/>
      <c r="ZH145" s="6"/>
      <c r="ZI145" s="6"/>
      <c r="ZJ145" s="6"/>
      <c r="ZK145" s="6"/>
      <c r="ZL145" s="6"/>
      <c r="ZM145" s="6"/>
      <c r="ZN145" s="6"/>
      <c r="ZO145" s="6"/>
      <c r="ZP145" s="6"/>
      <c r="ZQ145" s="6"/>
      <c r="ZR145" s="6"/>
      <c r="ZS145" s="6"/>
      <c r="ZT145" s="6"/>
      <c r="ZU145" s="6"/>
      <c r="ZV145" s="6"/>
      <c r="ZW145" s="6"/>
      <c r="ZX145" s="6"/>
      <c r="ZY145" s="6"/>
      <c r="ZZ145" s="6"/>
      <c r="AAA145" s="6"/>
      <c r="AAB145" s="6"/>
      <c r="AAC145" s="6"/>
      <c r="AAD145" s="6"/>
      <c r="AAE145" s="6"/>
      <c r="AAF145" s="6"/>
      <c r="AAG145" s="6"/>
      <c r="AAH145" s="6"/>
      <c r="AAI145" s="6"/>
      <c r="AAJ145" s="6"/>
      <c r="AAK145" s="6"/>
      <c r="AAL145" s="6"/>
      <c r="AAM145" s="6"/>
      <c r="AAN145" s="6"/>
      <c r="AAO145" s="6"/>
      <c r="AAP145" s="6"/>
      <c r="AAQ145" s="6"/>
      <c r="AAR145" s="6"/>
      <c r="AAS145" s="6"/>
      <c r="AAT145" s="6"/>
      <c r="AAU145" s="6"/>
      <c r="AAV145" s="6"/>
      <c r="AAW145" s="6"/>
      <c r="AAX145" s="6"/>
      <c r="AAY145" s="6"/>
      <c r="AAZ145" s="6"/>
      <c r="ABA145" s="6"/>
      <c r="ABB145" s="6"/>
      <c r="ABC145" s="6"/>
      <c r="ABD145" s="6"/>
      <c r="ABE145" s="6"/>
      <c r="ABF145" s="6"/>
      <c r="ABG145" s="6"/>
      <c r="ABH145" s="6"/>
      <c r="ABI145" s="6"/>
      <c r="ABJ145" s="6"/>
      <c r="ABK145" s="6"/>
      <c r="ABL145" s="6"/>
      <c r="ABM145" s="6"/>
      <c r="ABN145" s="6"/>
      <c r="ABO145" s="6"/>
      <c r="ABP145" s="6"/>
      <c r="ABQ145" s="6"/>
      <c r="ABR145" s="6"/>
      <c r="ABS145" s="6"/>
      <c r="ABT145" s="6"/>
      <c r="ABU145" s="6"/>
      <c r="ABV145" s="6"/>
      <c r="ABW145" s="6"/>
      <c r="ABX145" s="6"/>
      <c r="ABY145" s="6"/>
      <c r="ABZ145" s="6"/>
      <c r="ACA145" s="6"/>
      <c r="ACB145" s="6"/>
      <c r="ACC145" s="6"/>
      <c r="ACD145" s="6"/>
      <c r="ACE145" s="6"/>
      <c r="ACF145" s="6"/>
      <c r="ACG145" s="6"/>
      <c r="ACH145" s="6"/>
      <c r="ACI145" s="6"/>
      <c r="ACJ145" s="6"/>
      <c r="ACK145" s="6"/>
      <c r="ACL145" s="6"/>
      <c r="ACM145" s="6"/>
      <c r="ACN145" s="6"/>
      <c r="ACO145" s="6"/>
      <c r="ACP145" s="6"/>
      <c r="ACQ145" s="6"/>
      <c r="ACR145" s="6"/>
      <c r="ACS145" s="6"/>
      <c r="ACT145" s="6"/>
      <c r="ACU145" s="6"/>
      <c r="ACV145" s="6"/>
      <c r="ACW145" s="6"/>
      <c r="ACX145" s="6"/>
      <c r="ACY145" s="6"/>
      <c r="ACZ145" s="6"/>
      <c r="ADA145" s="6"/>
      <c r="ADB145" s="6"/>
      <c r="ADC145" s="6"/>
      <c r="ADD145" s="6"/>
      <c r="ADE145" s="6"/>
      <c r="ADF145" s="6"/>
      <c r="ADG145" s="6"/>
      <c r="ADH145" s="6"/>
      <c r="ADI145" s="6"/>
      <c r="ADJ145" s="6"/>
      <c r="ADK145" s="6"/>
      <c r="ADL145" s="6"/>
      <c r="ADM145" s="6"/>
      <c r="ADN145" s="6"/>
      <c r="ADO145" s="6"/>
      <c r="ADP145" s="6"/>
      <c r="ADQ145" s="6"/>
      <c r="ADR145" s="6"/>
      <c r="ADS145" s="6"/>
      <c r="ADT145" s="6"/>
      <c r="ADU145" s="6"/>
      <c r="ADV145" s="6"/>
      <c r="ADW145" s="6"/>
      <c r="ADX145" s="6"/>
      <c r="ADY145" s="6"/>
      <c r="ADZ145" s="6"/>
      <c r="AEA145" s="6"/>
      <c r="AEB145" s="6"/>
      <c r="AEC145" s="6"/>
      <c r="AED145" s="6"/>
      <c r="AEE145" s="6"/>
      <c r="AEF145" s="6"/>
      <c r="AEG145" s="6"/>
      <c r="AEH145" s="6"/>
      <c r="AEI145" s="6"/>
      <c r="AEJ145" s="6"/>
      <c r="AEK145" s="6"/>
      <c r="AEL145" s="6"/>
      <c r="AEM145" s="6"/>
      <c r="AEN145" s="6"/>
      <c r="AEO145" s="6"/>
      <c r="AEP145" s="6"/>
      <c r="AEQ145" s="6"/>
      <c r="AER145" s="6"/>
      <c r="AES145" s="6"/>
      <c r="AET145" s="6"/>
      <c r="AEU145" s="6"/>
      <c r="AEV145" s="6"/>
      <c r="AEW145" s="6"/>
      <c r="AEX145" s="6"/>
      <c r="AEY145" s="6"/>
      <c r="AEZ145" s="6"/>
      <c r="AFA145" s="6"/>
      <c r="AFB145" s="6"/>
      <c r="AFC145" s="6"/>
      <c r="AFD145" s="6"/>
      <c r="AFE145" s="6"/>
      <c r="AFF145" s="6"/>
      <c r="AFG145" s="6"/>
      <c r="AFH145" s="6"/>
      <c r="AFI145" s="6"/>
      <c r="AFJ145" s="6"/>
      <c r="AFK145" s="6"/>
      <c r="AFL145" s="6"/>
      <c r="AFM145" s="6"/>
      <c r="AFN145" s="6"/>
      <c r="AFO145" s="6"/>
      <c r="AFP145" s="6"/>
      <c r="AFQ145" s="6"/>
      <c r="AFR145" s="6"/>
      <c r="AFS145" s="6"/>
      <c r="AFT145" s="6"/>
      <c r="AFU145" s="6"/>
      <c r="AFV145" s="6"/>
      <c r="AFW145" s="6"/>
      <c r="AFX145" s="6"/>
      <c r="AFY145" s="6"/>
      <c r="AFZ145" s="6"/>
      <c r="AGA145" s="6"/>
      <c r="AGB145" s="6"/>
      <c r="AGC145" s="6"/>
      <c r="AGD145" s="6"/>
      <c r="AGE145" s="6"/>
      <c r="AGF145" s="6"/>
      <c r="AGG145" s="6"/>
      <c r="AGH145" s="6"/>
      <c r="AGI145" s="6"/>
      <c r="AGJ145" s="6"/>
      <c r="AGK145" s="6"/>
      <c r="AGL145" s="6"/>
      <c r="AGM145" s="6"/>
      <c r="AGN145" s="6"/>
      <c r="AGO145" s="6"/>
      <c r="AGP145" s="6"/>
      <c r="AGQ145" s="6"/>
      <c r="AGR145" s="6"/>
      <c r="AGS145" s="6"/>
      <c r="AGT145" s="6"/>
      <c r="AGU145" s="6"/>
      <c r="AGV145" s="6"/>
      <c r="AGW145" s="6"/>
      <c r="AGX145" s="6"/>
      <c r="AGY145" s="6"/>
      <c r="AGZ145" s="6"/>
      <c r="AHA145" s="6"/>
      <c r="AHB145" s="6"/>
      <c r="AHC145" s="6"/>
      <c r="AHD145" s="6"/>
      <c r="AHE145" s="6"/>
      <c r="AHF145" s="6"/>
      <c r="AHG145" s="6"/>
      <c r="AHH145" s="6"/>
      <c r="AHI145" s="6"/>
      <c r="AHJ145" s="6"/>
      <c r="AHK145" s="6"/>
      <c r="AHL145" s="6"/>
      <c r="AHM145" s="6"/>
      <c r="AHN145" s="6"/>
      <c r="AHO145" s="6"/>
      <c r="AHP145" s="6"/>
      <c r="AHQ145" s="6"/>
      <c r="AHR145" s="6"/>
      <c r="AHS145" s="6"/>
      <c r="AHT145" s="6"/>
      <c r="AHU145" s="6"/>
      <c r="AHV145" s="6"/>
      <c r="AHW145" s="6"/>
      <c r="AHX145" s="6"/>
      <c r="AHY145" s="6"/>
      <c r="AHZ145" s="6"/>
      <c r="AIA145" s="6"/>
      <c r="AIB145" s="6"/>
      <c r="AIC145" s="6"/>
      <c r="AID145" s="6"/>
      <c r="AIE145" s="6"/>
      <c r="AIF145" s="6"/>
      <c r="AIG145" s="6"/>
      <c r="AIH145" s="6"/>
      <c r="AII145" s="6"/>
      <c r="AIJ145" s="6"/>
      <c r="AIK145" s="6"/>
      <c r="AIL145" s="6"/>
      <c r="AIM145" s="6"/>
      <c r="AIN145" s="6"/>
      <c r="AIO145" s="6"/>
      <c r="AIP145" s="6"/>
      <c r="AIQ145" s="6"/>
      <c r="AIR145" s="6"/>
      <c r="AIS145" s="6"/>
      <c r="AIT145" s="6"/>
      <c r="AIU145" s="6"/>
      <c r="AIV145" s="6"/>
      <c r="AIW145" s="6"/>
      <c r="AIX145" s="6"/>
      <c r="AIY145" s="6"/>
      <c r="AIZ145" s="6"/>
      <c r="AJA145" s="6"/>
      <c r="AJB145" s="6"/>
      <c r="AJC145" s="6"/>
      <c r="AJD145" s="6"/>
      <c r="AJE145" s="6"/>
      <c r="AJF145" s="6"/>
      <c r="AJG145" s="6"/>
      <c r="AJH145" s="6"/>
      <c r="AJI145" s="6"/>
      <c r="AJJ145" s="6"/>
      <c r="AJK145" s="6"/>
      <c r="AJL145" s="6"/>
      <c r="AJM145" s="6"/>
      <c r="AJN145" s="6"/>
      <c r="AJO145" s="6"/>
      <c r="AJP145" s="6"/>
      <c r="AJQ145" s="6"/>
      <c r="AJR145" s="6"/>
      <c r="AJS145" s="6"/>
      <c r="AJT145" s="6"/>
      <c r="AJU145" s="6"/>
      <c r="AJV145" s="6"/>
      <c r="AJW145" s="6"/>
      <c r="AJX145" s="6"/>
      <c r="AJY145" s="6"/>
      <c r="AJZ145" s="6"/>
      <c r="AKA145" s="6"/>
      <c r="AKB145" s="6"/>
      <c r="AKC145" s="6"/>
      <c r="AKD145" s="6"/>
      <c r="AKE145" s="6"/>
      <c r="AKF145" s="6"/>
      <c r="AKG145" s="6"/>
      <c r="AKH145" s="6"/>
      <c r="AKI145" s="6"/>
      <c r="AKJ145" s="6"/>
      <c r="AKK145" s="6"/>
      <c r="AKL145" s="6"/>
      <c r="AKM145" s="6"/>
      <c r="AKN145" s="6"/>
      <c r="AKO145" s="6"/>
      <c r="AKP145" s="6"/>
      <c r="AKQ145" s="6"/>
      <c r="AKR145" s="6"/>
      <c r="AKS145" s="6"/>
      <c r="AKT145" s="6"/>
      <c r="AKU145" s="6"/>
      <c r="AKV145" s="6"/>
      <c r="AKW145" s="6"/>
      <c r="AKX145" s="6"/>
      <c r="AKY145" s="6"/>
      <c r="AKZ145" s="6"/>
      <c r="ALA145" s="6"/>
      <c r="ALB145" s="6"/>
      <c r="ALC145" s="6"/>
      <c r="ALD145" s="6"/>
      <c r="ALE145" s="6"/>
      <c r="ALF145" s="6"/>
      <c r="ALG145" s="6"/>
      <c r="ALH145" s="6"/>
      <c r="ALI145" s="6"/>
      <c r="ALJ145" s="6"/>
      <c r="ALK145" s="6"/>
      <c r="ALL145" s="6"/>
      <c r="ALM145" s="6"/>
      <c r="ALN145" s="6"/>
      <c r="ALO145" s="6"/>
      <c r="ALP145" s="6"/>
      <c r="ALQ145" s="6"/>
      <c r="ALR145" s="6"/>
      <c r="ALS145" s="6"/>
      <c r="ALT145" s="6"/>
      <c r="ALU145" s="6"/>
      <c r="ALV145" s="6"/>
      <c r="ALW145" s="6"/>
      <c r="ALX145" s="6"/>
      <c r="ALY145" s="6"/>
      <c r="ALZ145" s="6"/>
      <c r="AMA145" s="6"/>
      <c r="AMB145" s="6"/>
      <c r="AMC145" s="6"/>
      <c r="AMD145" s="6"/>
      <c r="AME145" s="6"/>
    </row>
    <row r="146" spans="1:1019" x14ac:dyDescent="0.25">
      <c r="A146" s="39" t="s">
        <v>110</v>
      </c>
      <c r="B146" s="40" t="s">
        <v>26</v>
      </c>
      <c r="C146" s="41">
        <v>8.6999999999999994E-2</v>
      </c>
      <c r="D146" s="8">
        <v>0.14699999999999999</v>
      </c>
      <c r="E146" s="3" t="s">
        <v>131</v>
      </c>
      <c r="F146" s="3">
        <f>1.132-0.164-0.16-0.695-0.03</f>
        <v>8.2999999999999879E-2</v>
      </c>
      <c r="G146" s="21" t="s">
        <v>10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/>
      <c r="MZ146" s="6"/>
      <c r="NA146" s="6"/>
      <c r="NB146" s="6"/>
      <c r="NC146" s="6"/>
      <c r="ND146" s="6"/>
      <c r="NE146" s="6"/>
      <c r="NF146" s="6"/>
      <c r="NG146" s="6"/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/>
      <c r="OC146" s="6"/>
      <c r="OD146" s="6"/>
      <c r="OE146" s="6"/>
      <c r="OF146" s="6"/>
      <c r="OG146" s="6"/>
      <c r="OH146" s="6"/>
      <c r="OI146" s="6"/>
      <c r="OJ146" s="6"/>
      <c r="OK146" s="6"/>
      <c r="OL146" s="6"/>
      <c r="OM146" s="6"/>
      <c r="ON146" s="6"/>
      <c r="OO146" s="6"/>
      <c r="OP146" s="6"/>
      <c r="OQ146" s="6"/>
      <c r="OR146" s="6"/>
      <c r="OS146" s="6"/>
      <c r="OT146" s="6"/>
      <c r="OU146" s="6"/>
      <c r="OV146" s="6"/>
      <c r="OW146" s="6"/>
      <c r="OX146" s="6"/>
      <c r="OY146" s="6"/>
      <c r="OZ146" s="6"/>
      <c r="PA146" s="6"/>
      <c r="PB146" s="6"/>
      <c r="PC146" s="6"/>
      <c r="PD146" s="6"/>
      <c r="PE146" s="6"/>
      <c r="PF146" s="6"/>
      <c r="PG146" s="6"/>
      <c r="PH146" s="6"/>
      <c r="PI146" s="6"/>
      <c r="PJ146" s="6"/>
      <c r="PK146" s="6"/>
      <c r="PL146" s="6"/>
      <c r="PM146" s="6"/>
      <c r="PN146" s="6"/>
      <c r="PO146" s="6"/>
      <c r="PP146" s="6"/>
      <c r="PQ146" s="6"/>
      <c r="PR146" s="6"/>
      <c r="PS146" s="6"/>
      <c r="PT146" s="6"/>
      <c r="PU146" s="6"/>
      <c r="PV146" s="6"/>
      <c r="PW146" s="6"/>
      <c r="PX146" s="6"/>
      <c r="PY146" s="6"/>
      <c r="PZ146" s="6"/>
      <c r="QA146" s="6"/>
      <c r="QB146" s="6"/>
      <c r="QC146" s="6"/>
      <c r="QD146" s="6"/>
      <c r="QE146" s="6"/>
      <c r="QF146" s="6"/>
      <c r="QG146" s="6"/>
      <c r="QH146" s="6"/>
      <c r="QI146" s="6"/>
      <c r="QJ146" s="6"/>
      <c r="QK146" s="6"/>
      <c r="QL146" s="6"/>
      <c r="QM146" s="6"/>
      <c r="QN146" s="6"/>
      <c r="QO146" s="6"/>
      <c r="QP146" s="6"/>
      <c r="QQ146" s="6"/>
      <c r="QR146" s="6"/>
      <c r="QS146" s="6"/>
      <c r="QT146" s="6"/>
      <c r="QU146" s="6"/>
      <c r="QV146" s="6"/>
      <c r="QW146" s="6"/>
      <c r="QX146" s="6"/>
      <c r="QY146" s="6"/>
      <c r="QZ146" s="6"/>
      <c r="RA146" s="6"/>
      <c r="RB146" s="6"/>
      <c r="RC146" s="6"/>
      <c r="RD146" s="6"/>
      <c r="RE146" s="6"/>
      <c r="RF146" s="6"/>
      <c r="RG146" s="6"/>
      <c r="RH146" s="6"/>
      <c r="RI146" s="6"/>
      <c r="RJ146" s="6"/>
      <c r="RK146" s="6"/>
      <c r="RL146" s="6"/>
      <c r="RM146" s="6"/>
      <c r="RN146" s="6"/>
      <c r="RO146" s="6"/>
      <c r="RP146" s="6"/>
      <c r="RQ146" s="6"/>
      <c r="RR146" s="6"/>
      <c r="RS146" s="6"/>
      <c r="RT146" s="6"/>
      <c r="RU146" s="6"/>
      <c r="RV146" s="6"/>
      <c r="RW146" s="6"/>
      <c r="RX146" s="6"/>
      <c r="RY146" s="6"/>
      <c r="RZ146" s="6"/>
      <c r="SA146" s="6"/>
      <c r="SB146" s="6"/>
      <c r="SC146" s="6"/>
      <c r="SD146" s="6"/>
      <c r="SE146" s="6"/>
      <c r="SF146" s="6"/>
      <c r="SG146" s="6"/>
      <c r="SH146" s="6"/>
      <c r="SI146" s="6"/>
      <c r="SJ146" s="6"/>
      <c r="SK146" s="6"/>
      <c r="SL146" s="6"/>
      <c r="SM146" s="6"/>
      <c r="SN146" s="6"/>
      <c r="SO146" s="6"/>
      <c r="SP146" s="6"/>
      <c r="SQ146" s="6"/>
      <c r="SR146" s="6"/>
      <c r="SS146" s="6"/>
      <c r="ST146" s="6"/>
      <c r="SU146" s="6"/>
      <c r="SV146" s="6"/>
      <c r="SW146" s="6"/>
      <c r="SX146" s="6"/>
      <c r="SY146" s="6"/>
      <c r="SZ146" s="6"/>
      <c r="TA146" s="6"/>
      <c r="TB146" s="6"/>
      <c r="TC146" s="6"/>
      <c r="TD146" s="6"/>
      <c r="TE146" s="6"/>
      <c r="TF146" s="6"/>
      <c r="TG146" s="6"/>
      <c r="TH146" s="6"/>
      <c r="TI146" s="6"/>
      <c r="TJ146" s="6"/>
      <c r="TK146" s="6"/>
      <c r="TL146" s="6"/>
      <c r="TM146" s="6"/>
      <c r="TN146" s="6"/>
      <c r="TO146" s="6"/>
      <c r="TP146" s="6"/>
      <c r="TQ146" s="6"/>
      <c r="TR146" s="6"/>
      <c r="TS146" s="6"/>
      <c r="TT146" s="6"/>
      <c r="TU146" s="6"/>
      <c r="TV146" s="6"/>
      <c r="TW146" s="6"/>
      <c r="TX146" s="6"/>
      <c r="TY146" s="6"/>
      <c r="TZ146" s="6"/>
      <c r="UA146" s="6"/>
      <c r="UB146" s="6"/>
      <c r="UC146" s="6"/>
      <c r="UD146" s="6"/>
      <c r="UE146" s="6"/>
      <c r="UF146" s="6"/>
      <c r="UG146" s="6"/>
      <c r="UH146" s="6"/>
      <c r="UI146" s="6"/>
      <c r="UJ146" s="6"/>
      <c r="UK146" s="6"/>
      <c r="UL146" s="6"/>
      <c r="UM146" s="6"/>
      <c r="UN146" s="6"/>
      <c r="UO146" s="6"/>
      <c r="UP146" s="6"/>
      <c r="UQ146" s="6"/>
      <c r="UR146" s="6"/>
      <c r="US146" s="6"/>
      <c r="UT146" s="6"/>
      <c r="UU146" s="6"/>
      <c r="UV146" s="6"/>
      <c r="UW146" s="6"/>
      <c r="UX146" s="6"/>
      <c r="UY146" s="6"/>
      <c r="UZ146" s="6"/>
      <c r="VA146" s="6"/>
      <c r="VB146" s="6"/>
      <c r="VC146" s="6"/>
      <c r="VD146" s="6"/>
      <c r="VE146" s="6"/>
      <c r="VF146" s="6"/>
      <c r="VG146" s="6"/>
      <c r="VH146" s="6"/>
      <c r="VI146" s="6"/>
      <c r="VJ146" s="6"/>
      <c r="VK146" s="6"/>
      <c r="VL146" s="6"/>
      <c r="VM146" s="6"/>
      <c r="VN146" s="6"/>
      <c r="VO146" s="6"/>
      <c r="VP146" s="6"/>
      <c r="VQ146" s="6"/>
      <c r="VR146" s="6"/>
      <c r="VS146" s="6"/>
      <c r="VT146" s="6"/>
      <c r="VU146" s="6"/>
      <c r="VV146" s="6"/>
      <c r="VW146" s="6"/>
      <c r="VX146" s="6"/>
      <c r="VY146" s="6"/>
      <c r="VZ146" s="6"/>
      <c r="WA146" s="6"/>
      <c r="WB146" s="6"/>
      <c r="WC146" s="6"/>
      <c r="WD146" s="6"/>
      <c r="WE146" s="6"/>
      <c r="WF146" s="6"/>
      <c r="WG146" s="6"/>
      <c r="WH146" s="6"/>
      <c r="WI146" s="6"/>
      <c r="WJ146" s="6"/>
      <c r="WK146" s="6"/>
      <c r="WL146" s="6"/>
      <c r="WM146" s="6"/>
      <c r="WN146" s="6"/>
      <c r="WO146" s="6"/>
      <c r="WP146" s="6"/>
      <c r="WQ146" s="6"/>
      <c r="WR146" s="6"/>
      <c r="WS146" s="6"/>
      <c r="WT146" s="6"/>
      <c r="WU146" s="6"/>
      <c r="WV146" s="6"/>
      <c r="WW146" s="6"/>
      <c r="WX146" s="6"/>
      <c r="WY146" s="6"/>
      <c r="WZ146" s="6"/>
      <c r="XA146" s="6"/>
      <c r="XB146" s="6"/>
      <c r="XC146" s="6"/>
      <c r="XD146" s="6"/>
      <c r="XE146" s="6"/>
      <c r="XF146" s="6"/>
      <c r="XG146" s="6"/>
      <c r="XH146" s="6"/>
      <c r="XI146" s="6"/>
      <c r="XJ146" s="6"/>
      <c r="XK146" s="6"/>
      <c r="XL146" s="6"/>
      <c r="XM146" s="6"/>
      <c r="XN146" s="6"/>
      <c r="XO146" s="6"/>
      <c r="XP146" s="6"/>
      <c r="XQ146" s="6"/>
      <c r="XR146" s="6"/>
      <c r="XS146" s="6"/>
      <c r="XT146" s="6"/>
      <c r="XU146" s="6"/>
      <c r="XV146" s="6"/>
      <c r="XW146" s="6"/>
      <c r="XX146" s="6"/>
      <c r="XY146" s="6"/>
      <c r="XZ146" s="6"/>
      <c r="YA146" s="6"/>
      <c r="YB146" s="6"/>
      <c r="YC146" s="6"/>
      <c r="YD146" s="6"/>
      <c r="YE146" s="6"/>
      <c r="YF146" s="6"/>
      <c r="YG146" s="6"/>
      <c r="YH146" s="6"/>
      <c r="YI146" s="6"/>
      <c r="YJ146" s="6"/>
      <c r="YK146" s="6"/>
      <c r="YL146" s="6"/>
      <c r="YM146" s="6"/>
      <c r="YN146" s="6"/>
      <c r="YO146" s="6"/>
      <c r="YP146" s="6"/>
      <c r="YQ146" s="6"/>
      <c r="YR146" s="6"/>
      <c r="YS146" s="6"/>
      <c r="YT146" s="6"/>
      <c r="YU146" s="6"/>
      <c r="YV146" s="6"/>
      <c r="YW146" s="6"/>
      <c r="YX146" s="6"/>
      <c r="YY146" s="6"/>
      <c r="YZ146" s="6"/>
      <c r="ZA146" s="6"/>
      <c r="ZB146" s="6"/>
      <c r="ZC146" s="6"/>
      <c r="ZD146" s="6"/>
      <c r="ZE146" s="6"/>
      <c r="ZF146" s="6"/>
      <c r="ZG146" s="6"/>
      <c r="ZH146" s="6"/>
      <c r="ZI146" s="6"/>
      <c r="ZJ146" s="6"/>
      <c r="ZK146" s="6"/>
      <c r="ZL146" s="6"/>
      <c r="ZM146" s="6"/>
      <c r="ZN146" s="6"/>
      <c r="ZO146" s="6"/>
      <c r="ZP146" s="6"/>
      <c r="ZQ146" s="6"/>
      <c r="ZR146" s="6"/>
      <c r="ZS146" s="6"/>
      <c r="ZT146" s="6"/>
      <c r="ZU146" s="6"/>
      <c r="ZV146" s="6"/>
      <c r="ZW146" s="6"/>
      <c r="ZX146" s="6"/>
      <c r="ZY146" s="6"/>
      <c r="ZZ146" s="6"/>
      <c r="AAA146" s="6"/>
      <c r="AAB146" s="6"/>
      <c r="AAC146" s="6"/>
      <c r="AAD146" s="6"/>
      <c r="AAE146" s="6"/>
      <c r="AAF146" s="6"/>
      <c r="AAG146" s="6"/>
      <c r="AAH146" s="6"/>
      <c r="AAI146" s="6"/>
      <c r="AAJ146" s="6"/>
      <c r="AAK146" s="6"/>
      <c r="AAL146" s="6"/>
      <c r="AAM146" s="6"/>
      <c r="AAN146" s="6"/>
      <c r="AAO146" s="6"/>
      <c r="AAP146" s="6"/>
      <c r="AAQ146" s="6"/>
      <c r="AAR146" s="6"/>
      <c r="AAS146" s="6"/>
      <c r="AAT146" s="6"/>
      <c r="AAU146" s="6"/>
      <c r="AAV146" s="6"/>
      <c r="AAW146" s="6"/>
      <c r="AAX146" s="6"/>
      <c r="AAY146" s="6"/>
      <c r="AAZ146" s="6"/>
      <c r="ABA146" s="6"/>
      <c r="ABB146" s="6"/>
      <c r="ABC146" s="6"/>
      <c r="ABD146" s="6"/>
      <c r="ABE146" s="6"/>
      <c r="ABF146" s="6"/>
      <c r="ABG146" s="6"/>
      <c r="ABH146" s="6"/>
      <c r="ABI146" s="6"/>
      <c r="ABJ146" s="6"/>
      <c r="ABK146" s="6"/>
      <c r="ABL146" s="6"/>
      <c r="ABM146" s="6"/>
      <c r="ABN146" s="6"/>
      <c r="ABO146" s="6"/>
      <c r="ABP146" s="6"/>
      <c r="ABQ146" s="6"/>
      <c r="ABR146" s="6"/>
      <c r="ABS146" s="6"/>
      <c r="ABT146" s="6"/>
      <c r="ABU146" s="6"/>
      <c r="ABV146" s="6"/>
      <c r="ABW146" s="6"/>
      <c r="ABX146" s="6"/>
      <c r="ABY146" s="6"/>
      <c r="ABZ146" s="6"/>
      <c r="ACA146" s="6"/>
      <c r="ACB146" s="6"/>
      <c r="ACC146" s="6"/>
      <c r="ACD146" s="6"/>
      <c r="ACE146" s="6"/>
      <c r="ACF146" s="6"/>
      <c r="ACG146" s="6"/>
      <c r="ACH146" s="6"/>
      <c r="ACI146" s="6"/>
      <c r="ACJ146" s="6"/>
      <c r="ACK146" s="6"/>
      <c r="ACL146" s="6"/>
      <c r="ACM146" s="6"/>
      <c r="ACN146" s="6"/>
      <c r="ACO146" s="6"/>
      <c r="ACP146" s="6"/>
      <c r="ACQ146" s="6"/>
      <c r="ACR146" s="6"/>
      <c r="ACS146" s="6"/>
      <c r="ACT146" s="6"/>
      <c r="ACU146" s="6"/>
      <c r="ACV146" s="6"/>
      <c r="ACW146" s="6"/>
      <c r="ACX146" s="6"/>
      <c r="ACY146" s="6"/>
      <c r="ACZ146" s="6"/>
      <c r="ADA146" s="6"/>
      <c r="ADB146" s="6"/>
      <c r="ADC146" s="6"/>
      <c r="ADD146" s="6"/>
      <c r="ADE146" s="6"/>
      <c r="ADF146" s="6"/>
      <c r="ADG146" s="6"/>
      <c r="ADH146" s="6"/>
      <c r="ADI146" s="6"/>
      <c r="ADJ146" s="6"/>
      <c r="ADK146" s="6"/>
      <c r="ADL146" s="6"/>
      <c r="ADM146" s="6"/>
      <c r="ADN146" s="6"/>
      <c r="ADO146" s="6"/>
      <c r="ADP146" s="6"/>
      <c r="ADQ146" s="6"/>
      <c r="ADR146" s="6"/>
      <c r="ADS146" s="6"/>
      <c r="ADT146" s="6"/>
      <c r="ADU146" s="6"/>
      <c r="ADV146" s="6"/>
      <c r="ADW146" s="6"/>
      <c r="ADX146" s="6"/>
      <c r="ADY146" s="6"/>
      <c r="ADZ146" s="6"/>
      <c r="AEA146" s="6"/>
      <c r="AEB146" s="6"/>
      <c r="AEC146" s="6"/>
      <c r="AED146" s="6"/>
      <c r="AEE146" s="6"/>
      <c r="AEF146" s="6"/>
      <c r="AEG146" s="6"/>
      <c r="AEH146" s="6"/>
      <c r="AEI146" s="6"/>
      <c r="AEJ146" s="6"/>
      <c r="AEK146" s="6"/>
      <c r="AEL146" s="6"/>
      <c r="AEM146" s="6"/>
      <c r="AEN146" s="6"/>
      <c r="AEO146" s="6"/>
      <c r="AEP146" s="6"/>
      <c r="AEQ146" s="6"/>
      <c r="AER146" s="6"/>
      <c r="AES146" s="6"/>
      <c r="AET146" s="6"/>
      <c r="AEU146" s="6"/>
      <c r="AEV146" s="6"/>
      <c r="AEW146" s="6"/>
      <c r="AEX146" s="6"/>
      <c r="AEY146" s="6"/>
      <c r="AEZ146" s="6"/>
      <c r="AFA146" s="6"/>
      <c r="AFB146" s="6"/>
      <c r="AFC146" s="6"/>
      <c r="AFD146" s="6"/>
      <c r="AFE146" s="6"/>
      <c r="AFF146" s="6"/>
      <c r="AFG146" s="6"/>
      <c r="AFH146" s="6"/>
      <c r="AFI146" s="6"/>
      <c r="AFJ146" s="6"/>
      <c r="AFK146" s="6"/>
      <c r="AFL146" s="6"/>
      <c r="AFM146" s="6"/>
      <c r="AFN146" s="6"/>
      <c r="AFO146" s="6"/>
      <c r="AFP146" s="6"/>
      <c r="AFQ146" s="6"/>
      <c r="AFR146" s="6"/>
      <c r="AFS146" s="6"/>
      <c r="AFT146" s="6"/>
      <c r="AFU146" s="6"/>
      <c r="AFV146" s="6"/>
      <c r="AFW146" s="6"/>
      <c r="AFX146" s="6"/>
      <c r="AFY146" s="6"/>
      <c r="AFZ146" s="6"/>
      <c r="AGA146" s="6"/>
      <c r="AGB146" s="6"/>
      <c r="AGC146" s="6"/>
      <c r="AGD146" s="6"/>
      <c r="AGE146" s="6"/>
      <c r="AGF146" s="6"/>
      <c r="AGG146" s="6"/>
      <c r="AGH146" s="6"/>
      <c r="AGI146" s="6"/>
      <c r="AGJ146" s="6"/>
      <c r="AGK146" s="6"/>
      <c r="AGL146" s="6"/>
      <c r="AGM146" s="6"/>
      <c r="AGN146" s="6"/>
      <c r="AGO146" s="6"/>
      <c r="AGP146" s="6"/>
      <c r="AGQ146" s="6"/>
      <c r="AGR146" s="6"/>
      <c r="AGS146" s="6"/>
      <c r="AGT146" s="6"/>
      <c r="AGU146" s="6"/>
      <c r="AGV146" s="6"/>
      <c r="AGW146" s="6"/>
      <c r="AGX146" s="6"/>
      <c r="AGY146" s="6"/>
      <c r="AGZ146" s="6"/>
      <c r="AHA146" s="6"/>
      <c r="AHB146" s="6"/>
      <c r="AHC146" s="6"/>
      <c r="AHD146" s="6"/>
      <c r="AHE146" s="6"/>
      <c r="AHF146" s="6"/>
      <c r="AHG146" s="6"/>
      <c r="AHH146" s="6"/>
      <c r="AHI146" s="6"/>
      <c r="AHJ146" s="6"/>
      <c r="AHK146" s="6"/>
      <c r="AHL146" s="6"/>
      <c r="AHM146" s="6"/>
      <c r="AHN146" s="6"/>
      <c r="AHO146" s="6"/>
      <c r="AHP146" s="6"/>
      <c r="AHQ146" s="6"/>
      <c r="AHR146" s="6"/>
      <c r="AHS146" s="6"/>
      <c r="AHT146" s="6"/>
      <c r="AHU146" s="6"/>
      <c r="AHV146" s="6"/>
      <c r="AHW146" s="6"/>
      <c r="AHX146" s="6"/>
      <c r="AHY146" s="6"/>
      <c r="AHZ146" s="6"/>
      <c r="AIA146" s="6"/>
      <c r="AIB146" s="6"/>
      <c r="AIC146" s="6"/>
      <c r="AID146" s="6"/>
      <c r="AIE146" s="6"/>
      <c r="AIF146" s="6"/>
      <c r="AIG146" s="6"/>
      <c r="AIH146" s="6"/>
      <c r="AII146" s="6"/>
      <c r="AIJ146" s="6"/>
      <c r="AIK146" s="6"/>
      <c r="AIL146" s="6"/>
      <c r="AIM146" s="6"/>
      <c r="AIN146" s="6"/>
      <c r="AIO146" s="6"/>
      <c r="AIP146" s="6"/>
      <c r="AIQ146" s="6"/>
      <c r="AIR146" s="6"/>
      <c r="AIS146" s="6"/>
      <c r="AIT146" s="6"/>
      <c r="AIU146" s="6"/>
      <c r="AIV146" s="6"/>
      <c r="AIW146" s="6"/>
      <c r="AIX146" s="6"/>
      <c r="AIY146" s="6"/>
      <c r="AIZ146" s="6"/>
      <c r="AJA146" s="6"/>
      <c r="AJB146" s="6"/>
      <c r="AJC146" s="6"/>
      <c r="AJD146" s="6"/>
      <c r="AJE146" s="6"/>
      <c r="AJF146" s="6"/>
      <c r="AJG146" s="6"/>
      <c r="AJH146" s="6"/>
      <c r="AJI146" s="6"/>
      <c r="AJJ146" s="6"/>
      <c r="AJK146" s="6"/>
      <c r="AJL146" s="6"/>
      <c r="AJM146" s="6"/>
      <c r="AJN146" s="6"/>
      <c r="AJO146" s="6"/>
      <c r="AJP146" s="6"/>
      <c r="AJQ146" s="6"/>
      <c r="AJR146" s="6"/>
      <c r="AJS146" s="6"/>
      <c r="AJT146" s="6"/>
      <c r="AJU146" s="6"/>
      <c r="AJV146" s="6"/>
      <c r="AJW146" s="6"/>
      <c r="AJX146" s="6"/>
      <c r="AJY146" s="6"/>
      <c r="AJZ146" s="6"/>
      <c r="AKA146" s="6"/>
      <c r="AKB146" s="6"/>
      <c r="AKC146" s="6"/>
      <c r="AKD146" s="6"/>
      <c r="AKE146" s="6"/>
      <c r="AKF146" s="6"/>
      <c r="AKG146" s="6"/>
      <c r="AKH146" s="6"/>
      <c r="AKI146" s="6"/>
      <c r="AKJ146" s="6"/>
      <c r="AKK146" s="6"/>
      <c r="AKL146" s="6"/>
      <c r="AKM146" s="6"/>
      <c r="AKN146" s="6"/>
      <c r="AKO146" s="6"/>
      <c r="AKP146" s="6"/>
      <c r="AKQ146" s="6"/>
      <c r="AKR146" s="6"/>
      <c r="AKS146" s="6"/>
      <c r="AKT146" s="6"/>
      <c r="AKU146" s="6"/>
      <c r="AKV146" s="6"/>
      <c r="AKW146" s="6"/>
      <c r="AKX146" s="6"/>
      <c r="AKY146" s="6"/>
      <c r="AKZ146" s="6"/>
      <c r="ALA146" s="6"/>
      <c r="ALB146" s="6"/>
      <c r="ALC146" s="6"/>
      <c r="ALD146" s="6"/>
      <c r="ALE146" s="6"/>
      <c r="ALF146" s="6"/>
      <c r="ALG146" s="6"/>
      <c r="ALH146" s="6"/>
      <c r="ALI146" s="6"/>
      <c r="ALJ146" s="6"/>
      <c r="ALK146" s="6"/>
      <c r="ALL146" s="6"/>
      <c r="ALM146" s="6"/>
      <c r="ALN146" s="6"/>
      <c r="ALO146" s="6"/>
      <c r="ALP146" s="6"/>
      <c r="ALQ146" s="6"/>
      <c r="ALR146" s="6"/>
      <c r="ALS146" s="6"/>
      <c r="ALT146" s="6"/>
      <c r="ALU146" s="6"/>
      <c r="ALV146" s="6"/>
      <c r="ALW146" s="6"/>
      <c r="ALX146" s="6"/>
      <c r="ALY146" s="6"/>
      <c r="ALZ146" s="6"/>
      <c r="AMA146" s="6"/>
      <c r="AMB146" s="6"/>
      <c r="AMC146" s="6"/>
      <c r="AMD146" s="6"/>
      <c r="AME146" s="6"/>
    </row>
    <row r="147" spans="1:1019" x14ac:dyDescent="0.25">
      <c r="A147" s="39" t="s">
        <v>110</v>
      </c>
      <c r="B147" s="40" t="s">
        <v>19</v>
      </c>
      <c r="C147" s="41">
        <v>0.49199999999999999</v>
      </c>
      <c r="D147" s="8">
        <v>0.76</v>
      </c>
      <c r="E147" s="3" t="s">
        <v>185</v>
      </c>
      <c r="F147" s="3">
        <f>0.953-0.18-0.275-0.07</f>
        <v>0.42799999999999988</v>
      </c>
      <c r="G147" s="21" t="s">
        <v>10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/>
      <c r="OP147" s="6"/>
      <c r="OQ147" s="6"/>
      <c r="OR147" s="6"/>
      <c r="OS147" s="6"/>
      <c r="OT147" s="6"/>
      <c r="OU147" s="6"/>
      <c r="OV147" s="6"/>
      <c r="OW147" s="6"/>
      <c r="OX147" s="6"/>
      <c r="OY147" s="6"/>
      <c r="OZ147" s="6"/>
      <c r="PA147" s="6"/>
      <c r="PB147" s="6"/>
      <c r="PC147" s="6"/>
      <c r="PD147" s="6"/>
      <c r="PE147" s="6"/>
      <c r="PF147" s="6"/>
      <c r="PG147" s="6"/>
      <c r="PH147" s="6"/>
      <c r="PI147" s="6"/>
      <c r="PJ147" s="6"/>
      <c r="PK147" s="6"/>
      <c r="PL147" s="6"/>
      <c r="PM147" s="6"/>
      <c r="PN147" s="6"/>
      <c r="PO147" s="6"/>
      <c r="PP147" s="6"/>
      <c r="PQ147" s="6"/>
      <c r="PR147" s="6"/>
      <c r="PS147" s="6"/>
      <c r="PT147" s="6"/>
      <c r="PU147" s="6"/>
      <c r="PV147" s="6"/>
      <c r="PW147" s="6"/>
      <c r="PX147" s="6"/>
      <c r="PY147" s="6"/>
      <c r="PZ147" s="6"/>
      <c r="QA147" s="6"/>
      <c r="QB147" s="6"/>
      <c r="QC147" s="6"/>
      <c r="QD147" s="6"/>
      <c r="QE147" s="6"/>
      <c r="QF147" s="6"/>
      <c r="QG147" s="6"/>
      <c r="QH147" s="6"/>
      <c r="QI147" s="6"/>
      <c r="QJ147" s="6"/>
      <c r="QK147" s="6"/>
      <c r="QL147" s="6"/>
      <c r="QM147" s="6"/>
      <c r="QN147" s="6"/>
      <c r="QO147" s="6"/>
      <c r="QP147" s="6"/>
      <c r="QQ147" s="6"/>
      <c r="QR147" s="6"/>
      <c r="QS147" s="6"/>
      <c r="QT147" s="6"/>
      <c r="QU147" s="6"/>
      <c r="QV147" s="6"/>
      <c r="QW147" s="6"/>
      <c r="QX147" s="6"/>
      <c r="QY147" s="6"/>
      <c r="QZ147" s="6"/>
      <c r="RA147" s="6"/>
      <c r="RB147" s="6"/>
      <c r="RC147" s="6"/>
      <c r="RD147" s="6"/>
      <c r="RE147" s="6"/>
      <c r="RF147" s="6"/>
      <c r="RG147" s="6"/>
      <c r="RH147" s="6"/>
      <c r="RI147" s="6"/>
      <c r="RJ147" s="6"/>
      <c r="RK147" s="6"/>
      <c r="RL147" s="6"/>
      <c r="RM147" s="6"/>
      <c r="RN147" s="6"/>
      <c r="RO147" s="6"/>
      <c r="RP147" s="6"/>
      <c r="RQ147" s="6"/>
      <c r="RR147" s="6"/>
      <c r="RS147" s="6"/>
      <c r="RT147" s="6"/>
      <c r="RU147" s="6"/>
      <c r="RV147" s="6"/>
      <c r="RW147" s="6"/>
      <c r="RX147" s="6"/>
      <c r="RY147" s="6"/>
      <c r="RZ147" s="6"/>
      <c r="SA147" s="6"/>
      <c r="SB147" s="6"/>
      <c r="SC147" s="6"/>
      <c r="SD147" s="6"/>
      <c r="SE147" s="6"/>
      <c r="SF147" s="6"/>
      <c r="SG147" s="6"/>
      <c r="SH147" s="6"/>
      <c r="SI147" s="6"/>
      <c r="SJ147" s="6"/>
      <c r="SK147" s="6"/>
      <c r="SL147" s="6"/>
      <c r="SM147" s="6"/>
      <c r="SN147" s="6"/>
      <c r="SO147" s="6"/>
      <c r="SP147" s="6"/>
      <c r="SQ147" s="6"/>
      <c r="SR147" s="6"/>
      <c r="SS147" s="6"/>
      <c r="ST147" s="6"/>
      <c r="SU147" s="6"/>
      <c r="SV147" s="6"/>
      <c r="SW147" s="6"/>
      <c r="SX147" s="6"/>
      <c r="SY147" s="6"/>
      <c r="SZ147" s="6"/>
      <c r="TA147" s="6"/>
      <c r="TB147" s="6"/>
      <c r="TC147" s="6"/>
      <c r="TD147" s="6"/>
      <c r="TE147" s="6"/>
      <c r="TF147" s="6"/>
      <c r="TG147" s="6"/>
      <c r="TH147" s="6"/>
      <c r="TI147" s="6"/>
      <c r="TJ147" s="6"/>
      <c r="TK147" s="6"/>
      <c r="TL147" s="6"/>
      <c r="TM147" s="6"/>
      <c r="TN147" s="6"/>
      <c r="TO147" s="6"/>
      <c r="TP147" s="6"/>
      <c r="TQ147" s="6"/>
      <c r="TR147" s="6"/>
      <c r="TS147" s="6"/>
      <c r="TT147" s="6"/>
      <c r="TU147" s="6"/>
      <c r="TV147" s="6"/>
      <c r="TW147" s="6"/>
      <c r="TX147" s="6"/>
      <c r="TY147" s="6"/>
      <c r="TZ147" s="6"/>
      <c r="UA147" s="6"/>
      <c r="UB147" s="6"/>
      <c r="UC147" s="6"/>
      <c r="UD147" s="6"/>
      <c r="UE147" s="6"/>
      <c r="UF147" s="6"/>
      <c r="UG147" s="6"/>
      <c r="UH147" s="6"/>
      <c r="UI147" s="6"/>
      <c r="UJ147" s="6"/>
      <c r="UK147" s="6"/>
      <c r="UL147" s="6"/>
      <c r="UM147" s="6"/>
      <c r="UN147" s="6"/>
      <c r="UO147" s="6"/>
      <c r="UP147" s="6"/>
      <c r="UQ147" s="6"/>
      <c r="UR147" s="6"/>
      <c r="US147" s="6"/>
      <c r="UT147" s="6"/>
      <c r="UU147" s="6"/>
      <c r="UV147" s="6"/>
      <c r="UW147" s="6"/>
      <c r="UX147" s="6"/>
      <c r="UY147" s="6"/>
      <c r="UZ147" s="6"/>
      <c r="VA147" s="6"/>
      <c r="VB147" s="6"/>
      <c r="VC147" s="6"/>
      <c r="VD147" s="6"/>
      <c r="VE147" s="6"/>
      <c r="VF147" s="6"/>
      <c r="VG147" s="6"/>
      <c r="VH147" s="6"/>
      <c r="VI147" s="6"/>
      <c r="VJ147" s="6"/>
      <c r="VK147" s="6"/>
      <c r="VL147" s="6"/>
      <c r="VM147" s="6"/>
      <c r="VN147" s="6"/>
      <c r="VO147" s="6"/>
      <c r="VP147" s="6"/>
      <c r="VQ147" s="6"/>
      <c r="VR147" s="6"/>
      <c r="VS147" s="6"/>
      <c r="VT147" s="6"/>
      <c r="VU147" s="6"/>
      <c r="VV147" s="6"/>
      <c r="VW147" s="6"/>
      <c r="VX147" s="6"/>
      <c r="VY147" s="6"/>
      <c r="VZ147" s="6"/>
      <c r="WA147" s="6"/>
      <c r="WB147" s="6"/>
      <c r="WC147" s="6"/>
      <c r="WD147" s="6"/>
      <c r="WE147" s="6"/>
      <c r="WF147" s="6"/>
      <c r="WG147" s="6"/>
      <c r="WH147" s="6"/>
      <c r="WI147" s="6"/>
      <c r="WJ147" s="6"/>
      <c r="WK147" s="6"/>
      <c r="WL147" s="6"/>
      <c r="WM147" s="6"/>
      <c r="WN147" s="6"/>
      <c r="WO147" s="6"/>
      <c r="WP147" s="6"/>
      <c r="WQ147" s="6"/>
      <c r="WR147" s="6"/>
      <c r="WS147" s="6"/>
      <c r="WT147" s="6"/>
      <c r="WU147" s="6"/>
      <c r="WV147" s="6"/>
      <c r="WW147" s="6"/>
      <c r="WX147" s="6"/>
      <c r="WY147" s="6"/>
      <c r="WZ147" s="6"/>
      <c r="XA147" s="6"/>
      <c r="XB147" s="6"/>
      <c r="XC147" s="6"/>
      <c r="XD147" s="6"/>
      <c r="XE147" s="6"/>
      <c r="XF147" s="6"/>
      <c r="XG147" s="6"/>
      <c r="XH147" s="6"/>
      <c r="XI147" s="6"/>
      <c r="XJ147" s="6"/>
      <c r="XK147" s="6"/>
      <c r="XL147" s="6"/>
      <c r="XM147" s="6"/>
      <c r="XN147" s="6"/>
      <c r="XO147" s="6"/>
      <c r="XP147" s="6"/>
      <c r="XQ147" s="6"/>
      <c r="XR147" s="6"/>
      <c r="XS147" s="6"/>
      <c r="XT147" s="6"/>
      <c r="XU147" s="6"/>
      <c r="XV147" s="6"/>
      <c r="XW147" s="6"/>
      <c r="XX147" s="6"/>
      <c r="XY147" s="6"/>
      <c r="XZ147" s="6"/>
      <c r="YA147" s="6"/>
      <c r="YB147" s="6"/>
      <c r="YC147" s="6"/>
      <c r="YD147" s="6"/>
      <c r="YE147" s="6"/>
      <c r="YF147" s="6"/>
      <c r="YG147" s="6"/>
      <c r="YH147" s="6"/>
      <c r="YI147" s="6"/>
      <c r="YJ147" s="6"/>
      <c r="YK147" s="6"/>
      <c r="YL147" s="6"/>
      <c r="YM147" s="6"/>
      <c r="YN147" s="6"/>
      <c r="YO147" s="6"/>
      <c r="YP147" s="6"/>
      <c r="YQ147" s="6"/>
      <c r="YR147" s="6"/>
      <c r="YS147" s="6"/>
      <c r="YT147" s="6"/>
      <c r="YU147" s="6"/>
      <c r="YV147" s="6"/>
      <c r="YW147" s="6"/>
      <c r="YX147" s="6"/>
      <c r="YY147" s="6"/>
      <c r="YZ147" s="6"/>
      <c r="ZA147" s="6"/>
      <c r="ZB147" s="6"/>
      <c r="ZC147" s="6"/>
      <c r="ZD147" s="6"/>
      <c r="ZE147" s="6"/>
      <c r="ZF147" s="6"/>
      <c r="ZG147" s="6"/>
      <c r="ZH147" s="6"/>
      <c r="ZI147" s="6"/>
      <c r="ZJ147" s="6"/>
      <c r="ZK147" s="6"/>
      <c r="ZL147" s="6"/>
      <c r="ZM147" s="6"/>
      <c r="ZN147" s="6"/>
      <c r="ZO147" s="6"/>
      <c r="ZP147" s="6"/>
      <c r="ZQ147" s="6"/>
      <c r="ZR147" s="6"/>
      <c r="ZS147" s="6"/>
      <c r="ZT147" s="6"/>
      <c r="ZU147" s="6"/>
      <c r="ZV147" s="6"/>
      <c r="ZW147" s="6"/>
      <c r="ZX147" s="6"/>
      <c r="ZY147" s="6"/>
      <c r="ZZ147" s="6"/>
      <c r="AAA147" s="6"/>
      <c r="AAB147" s="6"/>
      <c r="AAC147" s="6"/>
      <c r="AAD147" s="6"/>
      <c r="AAE147" s="6"/>
      <c r="AAF147" s="6"/>
      <c r="AAG147" s="6"/>
      <c r="AAH147" s="6"/>
      <c r="AAI147" s="6"/>
      <c r="AAJ147" s="6"/>
      <c r="AAK147" s="6"/>
      <c r="AAL147" s="6"/>
      <c r="AAM147" s="6"/>
      <c r="AAN147" s="6"/>
      <c r="AAO147" s="6"/>
      <c r="AAP147" s="6"/>
      <c r="AAQ147" s="6"/>
      <c r="AAR147" s="6"/>
      <c r="AAS147" s="6"/>
      <c r="AAT147" s="6"/>
      <c r="AAU147" s="6"/>
      <c r="AAV147" s="6"/>
      <c r="AAW147" s="6"/>
      <c r="AAX147" s="6"/>
      <c r="AAY147" s="6"/>
      <c r="AAZ147" s="6"/>
      <c r="ABA147" s="6"/>
      <c r="ABB147" s="6"/>
      <c r="ABC147" s="6"/>
      <c r="ABD147" s="6"/>
      <c r="ABE147" s="6"/>
      <c r="ABF147" s="6"/>
      <c r="ABG147" s="6"/>
      <c r="ABH147" s="6"/>
      <c r="ABI147" s="6"/>
      <c r="ABJ147" s="6"/>
      <c r="ABK147" s="6"/>
      <c r="ABL147" s="6"/>
      <c r="ABM147" s="6"/>
      <c r="ABN147" s="6"/>
      <c r="ABO147" s="6"/>
      <c r="ABP147" s="6"/>
      <c r="ABQ147" s="6"/>
      <c r="ABR147" s="6"/>
      <c r="ABS147" s="6"/>
      <c r="ABT147" s="6"/>
      <c r="ABU147" s="6"/>
      <c r="ABV147" s="6"/>
      <c r="ABW147" s="6"/>
      <c r="ABX147" s="6"/>
      <c r="ABY147" s="6"/>
      <c r="ABZ147" s="6"/>
      <c r="ACA147" s="6"/>
      <c r="ACB147" s="6"/>
      <c r="ACC147" s="6"/>
      <c r="ACD147" s="6"/>
      <c r="ACE147" s="6"/>
      <c r="ACF147" s="6"/>
      <c r="ACG147" s="6"/>
      <c r="ACH147" s="6"/>
      <c r="ACI147" s="6"/>
      <c r="ACJ147" s="6"/>
      <c r="ACK147" s="6"/>
      <c r="ACL147" s="6"/>
      <c r="ACM147" s="6"/>
      <c r="ACN147" s="6"/>
      <c r="ACO147" s="6"/>
      <c r="ACP147" s="6"/>
      <c r="ACQ147" s="6"/>
      <c r="ACR147" s="6"/>
      <c r="ACS147" s="6"/>
      <c r="ACT147" s="6"/>
      <c r="ACU147" s="6"/>
      <c r="ACV147" s="6"/>
      <c r="ACW147" s="6"/>
      <c r="ACX147" s="6"/>
      <c r="ACY147" s="6"/>
      <c r="ACZ147" s="6"/>
      <c r="ADA147" s="6"/>
      <c r="ADB147" s="6"/>
      <c r="ADC147" s="6"/>
      <c r="ADD147" s="6"/>
      <c r="ADE147" s="6"/>
      <c r="ADF147" s="6"/>
      <c r="ADG147" s="6"/>
      <c r="ADH147" s="6"/>
      <c r="ADI147" s="6"/>
      <c r="ADJ147" s="6"/>
      <c r="ADK147" s="6"/>
      <c r="ADL147" s="6"/>
      <c r="ADM147" s="6"/>
      <c r="ADN147" s="6"/>
      <c r="ADO147" s="6"/>
      <c r="ADP147" s="6"/>
      <c r="ADQ147" s="6"/>
      <c r="ADR147" s="6"/>
      <c r="ADS147" s="6"/>
      <c r="ADT147" s="6"/>
      <c r="ADU147" s="6"/>
      <c r="ADV147" s="6"/>
      <c r="ADW147" s="6"/>
      <c r="ADX147" s="6"/>
      <c r="ADY147" s="6"/>
      <c r="ADZ147" s="6"/>
      <c r="AEA147" s="6"/>
      <c r="AEB147" s="6"/>
      <c r="AEC147" s="6"/>
      <c r="AED147" s="6"/>
      <c r="AEE147" s="6"/>
      <c r="AEF147" s="6"/>
      <c r="AEG147" s="6"/>
      <c r="AEH147" s="6"/>
      <c r="AEI147" s="6"/>
      <c r="AEJ147" s="6"/>
      <c r="AEK147" s="6"/>
      <c r="AEL147" s="6"/>
      <c r="AEM147" s="6"/>
      <c r="AEN147" s="6"/>
      <c r="AEO147" s="6"/>
      <c r="AEP147" s="6"/>
      <c r="AEQ147" s="6"/>
      <c r="AER147" s="6"/>
      <c r="AES147" s="6"/>
      <c r="AET147" s="6"/>
      <c r="AEU147" s="6"/>
      <c r="AEV147" s="6"/>
      <c r="AEW147" s="6"/>
      <c r="AEX147" s="6"/>
      <c r="AEY147" s="6"/>
      <c r="AEZ147" s="6"/>
      <c r="AFA147" s="6"/>
      <c r="AFB147" s="6"/>
      <c r="AFC147" s="6"/>
      <c r="AFD147" s="6"/>
      <c r="AFE147" s="6"/>
      <c r="AFF147" s="6"/>
      <c r="AFG147" s="6"/>
      <c r="AFH147" s="6"/>
      <c r="AFI147" s="6"/>
      <c r="AFJ147" s="6"/>
      <c r="AFK147" s="6"/>
      <c r="AFL147" s="6"/>
      <c r="AFM147" s="6"/>
      <c r="AFN147" s="6"/>
      <c r="AFO147" s="6"/>
      <c r="AFP147" s="6"/>
      <c r="AFQ147" s="6"/>
      <c r="AFR147" s="6"/>
      <c r="AFS147" s="6"/>
      <c r="AFT147" s="6"/>
      <c r="AFU147" s="6"/>
      <c r="AFV147" s="6"/>
      <c r="AFW147" s="6"/>
      <c r="AFX147" s="6"/>
      <c r="AFY147" s="6"/>
      <c r="AFZ147" s="6"/>
      <c r="AGA147" s="6"/>
      <c r="AGB147" s="6"/>
      <c r="AGC147" s="6"/>
      <c r="AGD147" s="6"/>
      <c r="AGE147" s="6"/>
      <c r="AGF147" s="6"/>
      <c r="AGG147" s="6"/>
      <c r="AGH147" s="6"/>
      <c r="AGI147" s="6"/>
      <c r="AGJ147" s="6"/>
      <c r="AGK147" s="6"/>
      <c r="AGL147" s="6"/>
      <c r="AGM147" s="6"/>
      <c r="AGN147" s="6"/>
      <c r="AGO147" s="6"/>
      <c r="AGP147" s="6"/>
      <c r="AGQ147" s="6"/>
      <c r="AGR147" s="6"/>
      <c r="AGS147" s="6"/>
      <c r="AGT147" s="6"/>
      <c r="AGU147" s="6"/>
      <c r="AGV147" s="6"/>
      <c r="AGW147" s="6"/>
      <c r="AGX147" s="6"/>
      <c r="AGY147" s="6"/>
      <c r="AGZ147" s="6"/>
      <c r="AHA147" s="6"/>
      <c r="AHB147" s="6"/>
      <c r="AHC147" s="6"/>
      <c r="AHD147" s="6"/>
      <c r="AHE147" s="6"/>
      <c r="AHF147" s="6"/>
      <c r="AHG147" s="6"/>
      <c r="AHH147" s="6"/>
      <c r="AHI147" s="6"/>
      <c r="AHJ147" s="6"/>
      <c r="AHK147" s="6"/>
      <c r="AHL147" s="6"/>
      <c r="AHM147" s="6"/>
      <c r="AHN147" s="6"/>
      <c r="AHO147" s="6"/>
      <c r="AHP147" s="6"/>
      <c r="AHQ147" s="6"/>
      <c r="AHR147" s="6"/>
      <c r="AHS147" s="6"/>
      <c r="AHT147" s="6"/>
      <c r="AHU147" s="6"/>
      <c r="AHV147" s="6"/>
      <c r="AHW147" s="6"/>
      <c r="AHX147" s="6"/>
      <c r="AHY147" s="6"/>
      <c r="AHZ147" s="6"/>
      <c r="AIA147" s="6"/>
      <c r="AIB147" s="6"/>
      <c r="AIC147" s="6"/>
      <c r="AID147" s="6"/>
      <c r="AIE147" s="6"/>
      <c r="AIF147" s="6"/>
      <c r="AIG147" s="6"/>
      <c r="AIH147" s="6"/>
      <c r="AII147" s="6"/>
      <c r="AIJ147" s="6"/>
      <c r="AIK147" s="6"/>
      <c r="AIL147" s="6"/>
      <c r="AIM147" s="6"/>
      <c r="AIN147" s="6"/>
      <c r="AIO147" s="6"/>
      <c r="AIP147" s="6"/>
      <c r="AIQ147" s="6"/>
      <c r="AIR147" s="6"/>
      <c r="AIS147" s="6"/>
      <c r="AIT147" s="6"/>
      <c r="AIU147" s="6"/>
      <c r="AIV147" s="6"/>
      <c r="AIW147" s="6"/>
      <c r="AIX147" s="6"/>
      <c r="AIY147" s="6"/>
      <c r="AIZ147" s="6"/>
      <c r="AJA147" s="6"/>
      <c r="AJB147" s="6"/>
      <c r="AJC147" s="6"/>
      <c r="AJD147" s="6"/>
      <c r="AJE147" s="6"/>
      <c r="AJF147" s="6"/>
      <c r="AJG147" s="6"/>
      <c r="AJH147" s="6"/>
      <c r="AJI147" s="6"/>
      <c r="AJJ147" s="6"/>
      <c r="AJK147" s="6"/>
      <c r="AJL147" s="6"/>
      <c r="AJM147" s="6"/>
      <c r="AJN147" s="6"/>
      <c r="AJO147" s="6"/>
      <c r="AJP147" s="6"/>
      <c r="AJQ147" s="6"/>
      <c r="AJR147" s="6"/>
      <c r="AJS147" s="6"/>
      <c r="AJT147" s="6"/>
      <c r="AJU147" s="6"/>
      <c r="AJV147" s="6"/>
      <c r="AJW147" s="6"/>
      <c r="AJX147" s="6"/>
      <c r="AJY147" s="6"/>
      <c r="AJZ147" s="6"/>
      <c r="AKA147" s="6"/>
      <c r="AKB147" s="6"/>
      <c r="AKC147" s="6"/>
      <c r="AKD147" s="6"/>
      <c r="AKE147" s="6"/>
      <c r="AKF147" s="6"/>
      <c r="AKG147" s="6"/>
      <c r="AKH147" s="6"/>
      <c r="AKI147" s="6"/>
      <c r="AKJ147" s="6"/>
      <c r="AKK147" s="6"/>
      <c r="AKL147" s="6"/>
      <c r="AKM147" s="6"/>
      <c r="AKN147" s="6"/>
      <c r="AKO147" s="6"/>
      <c r="AKP147" s="6"/>
      <c r="AKQ147" s="6"/>
      <c r="AKR147" s="6"/>
      <c r="AKS147" s="6"/>
      <c r="AKT147" s="6"/>
      <c r="AKU147" s="6"/>
      <c r="AKV147" s="6"/>
      <c r="AKW147" s="6"/>
      <c r="AKX147" s="6"/>
      <c r="AKY147" s="6"/>
      <c r="AKZ147" s="6"/>
      <c r="ALA147" s="6"/>
      <c r="ALB147" s="6"/>
      <c r="ALC147" s="6"/>
      <c r="ALD147" s="6"/>
      <c r="ALE147" s="6"/>
      <c r="ALF147" s="6"/>
      <c r="ALG147" s="6"/>
      <c r="ALH147" s="6"/>
      <c r="ALI147" s="6"/>
      <c r="ALJ147" s="6"/>
      <c r="ALK147" s="6"/>
      <c r="ALL147" s="6"/>
      <c r="ALM147" s="6"/>
      <c r="ALN147" s="6"/>
      <c r="ALO147" s="6"/>
      <c r="ALP147" s="6"/>
      <c r="ALQ147" s="6"/>
      <c r="ALR147" s="6"/>
      <c r="ALS147" s="6"/>
      <c r="ALT147" s="6"/>
      <c r="ALU147" s="6"/>
      <c r="ALV147" s="6"/>
      <c r="ALW147" s="6"/>
      <c r="ALX147" s="6"/>
      <c r="ALY147" s="6"/>
      <c r="ALZ147" s="6"/>
      <c r="AMA147" s="6"/>
      <c r="AMB147" s="6"/>
      <c r="AMC147" s="6"/>
      <c r="AMD147" s="6"/>
      <c r="AME147" s="6"/>
    </row>
    <row r="148" spans="1:1019" x14ac:dyDescent="0.25">
      <c r="A148" s="39" t="s">
        <v>110</v>
      </c>
      <c r="B148" s="40" t="s">
        <v>19</v>
      </c>
      <c r="C148" s="41">
        <v>0.314</v>
      </c>
      <c r="D148" s="8">
        <v>0.57399999999999995</v>
      </c>
      <c r="E148" s="3" t="s">
        <v>186</v>
      </c>
      <c r="F148" s="3">
        <f>0.967-0.635-0.07</f>
        <v>0.26199999999999996</v>
      </c>
      <c r="G148" s="21" t="s">
        <v>10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/>
      <c r="OQ148" s="6"/>
      <c r="OR148" s="6"/>
      <c r="OS148" s="6"/>
      <c r="OT148" s="6"/>
      <c r="OU148" s="6"/>
      <c r="OV148" s="6"/>
      <c r="OW148" s="6"/>
      <c r="OX148" s="6"/>
      <c r="OY148" s="6"/>
      <c r="OZ148" s="6"/>
      <c r="PA148" s="6"/>
      <c r="PB148" s="6"/>
      <c r="PC148" s="6"/>
      <c r="PD148" s="6"/>
      <c r="PE148" s="6"/>
      <c r="PF148" s="6"/>
      <c r="PG148" s="6"/>
      <c r="PH148" s="6"/>
      <c r="PI148" s="6"/>
      <c r="PJ148" s="6"/>
      <c r="PK148" s="6"/>
      <c r="PL148" s="6"/>
      <c r="PM148" s="6"/>
      <c r="PN148" s="6"/>
      <c r="PO148" s="6"/>
      <c r="PP148" s="6"/>
      <c r="PQ148" s="6"/>
      <c r="PR148" s="6"/>
      <c r="PS148" s="6"/>
      <c r="PT148" s="6"/>
      <c r="PU148" s="6"/>
      <c r="PV148" s="6"/>
      <c r="PW148" s="6"/>
      <c r="PX148" s="6"/>
      <c r="PY148" s="6"/>
      <c r="PZ148" s="6"/>
      <c r="QA148" s="6"/>
      <c r="QB148" s="6"/>
      <c r="QC148" s="6"/>
      <c r="QD148" s="6"/>
      <c r="QE148" s="6"/>
      <c r="QF148" s="6"/>
      <c r="QG148" s="6"/>
      <c r="QH148" s="6"/>
      <c r="QI148" s="6"/>
      <c r="QJ148" s="6"/>
      <c r="QK148" s="6"/>
      <c r="QL148" s="6"/>
      <c r="QM148" s="6"/>
      <c r="QN148" s="6"/>
      <c r="QO148" s="6"/>
      <c r="QP148" s="6"/>
      <c r="QQ148" s="6"/>
      <c r="QR148" s="6"/>
      <c r="QS148" s="6"/>
      <c r="QT148" s="6"/>
      <c r="QU148" s="6"/>
      <c r="QV148" s="6"/>
      <c r="QW148" s="6"/>
      <c r="QX148" s="6"/>
      <c r="QY148" s="6"/>
      <c r="QZ148" s="6"/>
      <c r="RA148" s="6"/>
      <c r="RB148" s="6"/>
      <c r="RC148" s="6"/>
      <c r="RD148" s="6"/>
      <c r="RE148" s="6"/>
      <c r="RF148" s="6"/>
      <c r="RG148" s="6"/>
      <c r="RH148" s="6"/>
      <c r="RI148" s="6"/>
      <c r="RJ148" s="6"/>
      <c r="RK148" s="6"/>
      <c r="RL148" s="6"/>
      <c r="RM148" s="6"/>
      <c r="RN148" s="6"/>
      <c r="RO148" s="6"/>
      <c r="RP148" s="6"/>
      <c r="RQ148" s="6"/>
      <c r="RR148" s="6"/>
      <c r="RS148" s="6"/>
      <c r="RT148" s="6"/>
      <c r="RU148" s="6"/>
      <c r="RV148" s="6"/>
      <c r="RW148" s="6"/>
      <c r="RX148" s="6"/>
      <c r="RY148" s="6"/>
      <c r="RZ148" s="6"/>
      <c r="SA148" s="6"/>
      <c r="SB148" s="6"/>
      <c r="SC148" s="6"/>
      <c r="SD148" s="6"/>
      <c r="SE148" s="6"/>
      <c r="SF148" s="6"/>
      <c r="SG148" s="6"/>
      <c r="SH148" s="6"/>
      <c r="SI148" s="6"/>
      <c r="SJ148" s="6"/>
      <c r="SK148" s="6"/>
      <c r="SL148" s="6"/>
      <c r="SM148" s="6"/>
      <c r="SN148" s="6"/>
      <c r="SO148" s="6"/>
      <c r="SP148" s="6"/>
      <c r="SQ148" s="6"/>
      <c r="SR148" s="6"/>
      <c r="SS148" s="6"/>
      <c r="ST148" s="6"/>
      <c r="SU148" s="6"/>
      <c r="SV148" s="6"/>
      <c r="SW148" s="6"/>
      <c r="SX148" s="6"/>
      <c r="SY148" s="6"/>
      <c r="SZ148" s="6"/>
      <c r="TA148" s="6"/>
      <c r="TB148" s="6"/>
      <c r="TC148" s="6"/>
      <c r="TD148" s="6"/>
      <c r="TE148" s="6"/>
      <c r="TF148" s="6"/>
      <c r="TG148" s="6"/>
      <c r="TH148" s="6"/>
      <c r="TI148" s="6"/>
      <c r="TJ148" s="6"/>
      <c r="TK148" s="6"/>
      <c r="TL148" s="6"/>
      <c r="TM148" s="6"/>
      <c r="TN148" s="6"/>
      <c r="TO148" s="6"/>
      <c r="TP148" s="6"/>
      <c r="TQ148" s="6"/>
      <c r="TR148" s="6"/>
      <c r="TS148" s="6"/>
      <c r="TT148" s="6"/>
      <c r="TU148" s="6"/>
      <c r="TV148" s="6"/>
      <c r="TW148" s="6"/>
      <c r="TX148" s="6"/>
      <c r="TY148" s="6"/>
      <c r="TZ148" s="6"/>
      <c r="UA148" s="6"/>
      <c r="UB148" s="6"/>
      <c r="UC148" s="6"/>
      <c r="UD148" s="6"/>
      <c r="UE148" s="6"/>
      <c r="UF148" s="6"/>
      <c r="UG148" s="6"/>
      <c r="UH148" s="6"/>
      <c r="UI148" s="6"/>
      <c r="UJ148" s="6"/>
      <c r="UK148" s="6"/>
      <c r="UL148" s="6"/>
      <c r="UM148" s="6"/>
      <c r="UN148" s="6"/>
      <c r="UO148" s="6"/>
      <c r="UP148" s="6"/>
      <c r="UQ148" s="6"/>
      <c r="UR148" s="6"/>
      <c r="US148" s="6"/>
      <c r="UT148" s="6"/>
      <c r="UU148" s="6"/>
      <c r="UV148" s="6"/>
      <c r="UW148" s="6"/>
      <c r="UX148" s="6"/>
      <c r="UY148" s="6"/>
      <c r="UZ148" s="6"/>
      <c r="VA148" s="6"/>
      <c r="VB148" s="6"/>
      <c r="VC148" s="6"/>
      <c r="VD148" s="6"/>
      <c r="VE148" s="6"/>
      <c r="VF148" s="6"/>
      <c r="VG148" s="6"/>
      <c r="VH148" s="6"/>
      <c r="VI148" s="6"/>
      <c r="VJ148" s="6"/>
      <c r="VK148" s="6"/>
      <c r="VL148" s="6"/>
      <c r="VM148" s="6"/>
      <c r="VN148" s="6"/>
      <c r="VO148" s="6"/>
      <c r="VP148" s="6"/>
      <c r="VQ148" s="6"/>
      <c r="VR148" s="6"/>
      <c r="VS148" s="6"/>
      <c r="VT148" s="6"/>
      <c r="VU148" s="6"/>
      <c r="VV148" s="6"/>
      <c r="VW148" s="6"/>
      <c r="VX148" s="6"/>
      <c r="VY148" s="6"/>
      <c r="VZ148" s="6"/>
      <c r="WA148" s="6"/>
      <c r="WB148" s="6"/>
      <c r="WC148" s="6"/>
      <c r="WD148" s="6"/>
      <c r="WE148" s="6"/>
      <c r="WF148" s="6"/>
      <c r="WG148" s="6"/>
      <c r="WH148" s="6"/>
      <c r="WI148" s="6"/>
      <c r="WJ148" s="6"/>
      <c r="WK148" s="6"/>
      <c r="WL148" s="6"/>
      <c r="WM148" s="6"/>
      <c r="WN148" s="6"/>
      <c r="WO148" s="6"/>
      <c r="WP148" s="6"/>
      <c r="WQ148" s="6"/>
      <c r="WR148" s="6"/>
      <c r="WS148" s="6"/>
      <c r="WT148" s="6"/>
      <c r="WU148" s="6"/>
      <c r="WV148" s="6"/>
      <c r="WW148" s="6"/>
      <c r="WX148" s="6"/>
      <c r="WY148" s="6"/>
      <c r="WZ148" s="6"/>
      <c r="XA148" s="6"/>
      <c r="XB148" s="6"/>
      <c r="XC148" s="6"/>
      <c r="XD148" s="6"/>
      <c r="XE148" s="6"/>
      <c r="XF148" s="6"/>
      <c r="XG148" s="6"/>
      <c r="XH148" s="6"/>
      <c r="XI148" s="6"/>
      <c r="XJ148" s="6"/>
      <c r="XK148" s="6"/>
      <c r="XL148" s="6"/>
      <c r="XM148" s="6"/>
      <c r="XN148" s="6"/>
      <c r="XO148" s="6"/>
      <c r="XP148" s="6"/>
      <c r="XQ148" s="6"/>
      <c r="XR148" s="6"/>
      <c r="XS148" s="6"/>
      <c r="XT148" s="6"/>
      <c r="XU148" s="6"/>
      <c r="XV148" s="6"/>
      <c r="XW148" s="6"/>
      <c r="XX148" s="6"/>
      <c r="XY148" s="6"/>
      <c r="XZ148" s="6"/>
      <c r="YA148" s="6"/>
      <c r="YB148" s="6"/>
      <c r="YC148" s="6"/>
      <c r="YD148" s="6"/>
      <c r="YE148" s="6"/>
      <c r="YF148" s="6"/>
      <c r="YG148" s="6"/>
      <c r="YH148" s="6"/>
      <c r="YI148" s="6"/>
      <c r="YJ148" s="6"/>
      <c r="YK148" s="6"/>
      <c r="YL148" s="6"/>
      <c r="YM148" s="6"/>
      <c r="YN148" s="6"/>
      <c r="YO148" s="6"/>
      <c r="YP148" s="6"/>
      <c r="YQ148" s="6"/>
      <c r="YR148" s="6"/>
      <c r="YS148" s="6"/>
      <c r="YT148" s="6"/>
      <c r="YU148" s="6"/>
      <c r="YV148" s="6"/>
      <c r="YW148" s="6"/>
      <c r="YX148" s="6"/>
      <c r="YY148" s="6"/>
      <c r="YZ148" s="6"/>
      <c r="ZA148" s="6"/>
      <c r="ZB148" s="6"/>
      <c r="ZC148" s="6"/>
      <c r="ZD148" s="6"/>
      <c r="ZE148" s="6"/>
      <c r="ZF148" s="6"/>
      <c r="ZG148" s="6"/>
      <c r="ZH148" s="6"/>
      <c r="ZI148" s="6"/>
      <c r="ZJ148" s="6"/>
      <c r="ZK148" s="6"/>
      <c r="ZL148" s="6"/>
      <c r="ZM148" s="6"/>
      <c r="ZN148" s="6"/>
      <c r="ZO148" s="6"/>
      <c r="ZP148" s="6"/>
      <c r="ZQ148" s="6"/>
      <c r="ZR148" s="6"/>
      <c r="ZS148" s="6"/>
      <c r="ZT148" s="6"/>
      <c r="ZU148" s="6"/>
      <c r="ZV148" s="6"/>
      <c r="ZW148" s="6"/>
      <c r="ZX148" s="6"/>
      <c r="ZY148" s="6"/>
      <c r="ZZ148" s="6"/>
      <c r="AAA148" s="6"/>
      <c r="AAB148" s="6"/>
      <c r="AAC148" s="6"/>
      <c r="AAD148" s="6"/>
      <c r="AAE148" s="6"/>
      <c r="AAF148" s="6"/>
      <c r="AAG148" s="6"/>
      <c r="AAH148" s="6"/>
      <c r="AAI148" s="6"/>
      <c r="AAJ148" s="6"/>
      <c r="AAK148" s="6"/>
      <c r="AAL148" s="6"/>
      <c r="AAM148" s="6"/>
      <c r="AAN148" s="6"/>
      <c r="AAO148" s="6"/>
      <c r="AAP148" s="6"/>
      <c r="AAQ148" s="6"/>
      <c r="AAR148" s="6"/>
      <c r="AAS148" s="6"/>
      <c r="AAT148" s="6"/>
      <c r="AAU148" s="6"/>
      <c r="AAV148" s="6"/>
      <c r="AAW148" s="6"/>
      <c r="AAX148" s="6"/>
      <c r="AAY148" s="6"/>
      <c r="AAZ148" s="6"/>
      <c r="ABA148" s="6"/>
      <c r="ABB148" s="6"/>
      <c r="ABC148" s="6"/>
      <c r="ABD148" s="6"/>
      <c r="ABE148" s="6"/>
      <c r="ABF148" s="6"/>
      <c r="ABG148" s="6"/>
      <c r="ABH148" s="6"/>
      <c r="ABI148" s="6"/>
      <c r="ABJ148" s="6"/>
      <c r="ABK148" s="6"/>
      <c r="ABL148" s="6"/>
      <c r="ABM148" s="6"/>
      <c r="ABN148" s="6"/>
      <c r="ABO148" s="6"/>
      <c r="ABP148" s="6"/>
      <c r="ABQ148" s="6"/>
      <c r="ABR148" s="6"/>
      <c r="ABS148" s="6"/>
      <c r="ABT148" s="6"/>
      <c r="ABU148" s="6"/>
      <c r="ABV148" s="6"/>
      <c r="ABW148" s="6"/>
      <c r="ABX148" s="6"/>
      <c r="ABY148" s="6"/>
      <c r="ABZ148" s="6"/>
      <c r="ACA148" s="6"/>
      <c r="ACB148" s="6"/>
      <c r="ACC148" s="6"/>
      <c r="ACD148" s="6"/>
      <c r="ACE148" s="6"/>
      <c r="ACF148" s="6"/>
      <c r="ACG148" s="6"/>
      <c r="ACH148" s="6"/>
      <c r="ACI148" s="6"/>
      <c r="ACJ148" s="6"/>
      <c r="ACK148" s="6"/>
      <c r="ACL148" s="6"/>
      <c r="ACM148" s="6"/>
      <c r="ACN148" s="6"/>
      <c r="ACO148" s="6"/>
      <c r="ACP148" s="6"/>
      <c r="ACQ148" s="6"/>
      <c r="ACR148" s="6"/>
      <c r="ACS148" s="6"/>
      <c r="ACT148" s="6"/>
      <c r="ACU148" s="6"/>
      <c r="ACV148" s="6"/>
      <c r="ACW148" s="6"/>
      <c r="ACX148" s="6"/>
      <c r="ACY148" s="6"/>
      <c r="ACZ148" s="6"/>
      <c r="ADA148" s="6"/>
      <c r="ADB148" s="6"/>
      <c r="ADC148" s="6"/>
      <c r="ADD148" s="6"/>
      <c r="ADE148" s="6"/>
      <c r="ADF148" s="6"/>
      <c r="ADG148" s="6"/>
      <c r="ADH148" s="6"/>
      <c r="ADI148" s="6"/>
      <c r="ADJ148" s="6"/>
      <c r="ADK148" s="6"/>
      <c r="ADL148" s="6"/>
      <c r="ADM148" s="6"/>
      <c r="ADN148" s="6"/>
      <c r="ADO148" s="6"/>
      <c r="ADP148" s="6"/>
      <c r="ADQ148" s="6"/>
      <c r="ADR148" s="6"/>
      <c r="ADS148" s="6"/>
      <c r="ADT148" s="6"/>
      <c r="ADU148" s="6"/>
      <c r="ADV148" s="6"/>
      <c r="ADW148" s="6"/>
      <c r="ADX148" s="6"/>
      <c r="ADY148" s="6"/>
      <c r="ADZ148" s="6"/>
      <c r="AEA148" s="6"/>
      <c r="AEB148" s="6"/>
      <c r="AEC148" s="6"/>
      <c r="AED148" s="6"/>
      <c r="AEE148" s="6"/>
      <c r="AEF148" s="6"/>
      <c r="AEG148" s="6"/>
      <c r="AEH148" s="6"/>
      <c r="AEI148" s="6"/>
      <c r="AEJ148" s="6"/>
      <c r="AEK148" s="6"/>
      <c r="AEL148" s="6"/>
      <c r="AEM148" s="6"/>
      <c r="AEN148" s="6"/>
      <c r="AEO148" s="6"/>
      <c r="AEP148" s="6"/>
      <c r="AEQ148" s="6"/>
      <c r="AER148" s="6"/>
      <c r="AES148" s="6"/>
      <c r="AET148" s="6"/>
      <c r="AEU148" s="6"/>
      <c r="AEV148" s="6"/>
      <c r="AEW148" s="6"/>
      <c r="AEX148" s="6"/>
      <c r="AEY148" s="6"/>
      <c r="AEZ148" s="6"/>
      <c r="AFA148" s="6"/>
      <c r="AFB148" s="6"/>
      <c r="AFC148" s="6"/>
      <c r="AFD148" s="6"/>
      <c r="AFE148" s="6"/>
      <c r="AFF148" s="6"/>
      <c r="AFG148" s="6"/>
      <c r="AFH148" s="6"/>
      <c r="AFI148" s="6"/>
      <c r="AFJ148" s="6"/>
      <c r="AFK148" s="6"/>
      <c r="AFL148" s="6"/>
      <c r="AFM148" s="6"/>
      <c r="AFN148" s="6"/>
      <c r="AFO148" s="6"/>
      <c r="AFP148" s="6"/>
      <c r="AFQ148" s="6"/>
      <c r="AFR148" s="6"/>
      <c r="AFS148" s="6"/>
      <c r="AFT148" s="6"/>
      <c r="AFU148" s="6"/>
      <c r="AFV148" s="6"/>
      <c r="AFW148" s="6"/>
      <c r="AFX148" s="6"/>
      <c r="AFY148" s="6"/>
      <c r="AFZ148" s="6"/>
      <c r="AGA148" s="6"/>
      <c r="AGB148" s="6"/>
      <c r="AGC148" s="6"/>
      <c r="AGD148" s="6"/>
      <c r="AGE148" s="6"/>
      <c r="AGF148" s="6"/>
      <c r="AGG148" s="6"/>
      <c r="AGH148" s="6"/>
      <c r="AGI148" s="6"/>
      <c r="AGJ148" s="6"/>
      <c r="AGK148" s="6"/>
      <c r="AGL148" s="6"/>
      <c r="AGM148" s="6"/>
      <c r="AGN148" s="6"/>
      <c r="AGO148" s="6"/>
      <c r="AGP148" s="6"/>
      <c r="AGQ148" s="6"/>
      <c r="AGR148" s="6"/>
      <c r="AGS148" s="6"/>
      <c r="AGT148" s="6"/>
      <c r="AGU148" s="6"/>
      <c r="AGV148" s="6"/>
      <c r="AGW148" s="6"/>
      <c r="AGX148" s="6"/>
      <c r="AGY148" s="6"/>
      <c r="AGZ148" s="6"/>
      <c r="AHA148" s="6"/>
      <c r="AHB148" s="6"/>
      <c r="AHC148" s="6"/>
      <c r="AHD148" s="6"/>
      <c r="AHE148" s="6"/>
      <c r="AHF148" s="6"/>
      <c r="AHG148" s="6"/>
      <c r="AHH148" s="6"/>
      <c r="AHI148" s="6"/>
      <c r="AHJ148" s="6"/>
      <c r="AHK148" s="6"/>
      <c r="AHL148" s="6"/>
      <c r="AHM148" s="6"/>
      <c r="AHN148" s="6"/>
      <c r="AHO148" s="6"/>
      <c r="AHP148" s="6"/>
      <c r="AHQ148" s="6"/>
      <c r="AHR148" s="6"/>
      <c r="AHS148" s="6"/>
      <c r="AHT148" s="6"/>
      <c r="AHU148" s="6"/>
      <c r="AHV148" s="6"/>
      <c r="AHW148" s="6"/>
      <c r="AHX148" s="6"/>
      <c r="AHY148" s="6"/>
      <c r="AHZ148" s="6"/>
      <c r="AIA148" s="6"/>
      <c r="AIB148" s="6"/>
      <c r="AIC148" s="6"/>
      <c r="AID148" s="6"/>
      <c r="AIE148" s="6"/>
      <c r="AIF148" s="6"/>
      <c r="AIG148" s="6"/>
      <c r="AIH148" s="6"/>
      <c r="AII148" s="6"/>
      <c r="AIJ148" s="6"/>
      <c r="AIK148" s="6"/>
      <c r="AIL148" s="6"/>
      <c r="AIM148" s="6"/>
      <c r="AIN148" s="6"/>
      <c r="AIO148" s="6"/>
      <c r="AIP148" s="6"/>
      <c r="AIQ148" s="6"/>
      <c r="AIR148" s="6"/>
      <c r="AIS148" s="6"/>
      <c r="AIT148" s="6"/>
      <c r="AIU148" s="6"/>
      <c r="AIV148" s="6"/>
      <c r="AIW148" s="6"/>
      <c r="AIX148" s="6"/>
      <c r="AIY148" s="6"/>
      <c r="AIZ148" s="6"/>
      <c r="AJA148" s="6"/>
      <c r="AJB148" s="6"/>
      <c r="AJC148" s="6"/>
      <c r="AJD148" s="6"/>
      <c r="AJE148" s="6"/>
      <c r="AJF148" s="6"/>
      <c r="AJG148" s="6"/>
      <c r="AJH148" s="6"/>
      <c r="AJI148" s="6"/>
      <c r="AJJ148" s="6"/>
      <c r="AJK148" s="6"/>
      <c r="AJL148" s="6"/>
      <c r="AJM148" s="6"/>
      <c r="AJN148" s="6"/>
      <c r="AJO148" s="6"/>
      <c r="AJP148" s="6"/>
      <c r="AJQ148" s="6"/>
      <c r="AJR148" s="6"/>
      <c r="AJS148" s="6"/>
      <c r="AJT148" s="6"/>
      <c r="AJU148" s="6"/>
      <c r="AJV148" s="6"/>
      <c r="AJW148" s="6"/>
      <c r="AJX148" s="6"/>
      <c r="AJY148" s="6"/>
      <c r="AJZ148" s="6"/>
      <c r="AKA148" s="6"/>
      <c r="AKB148" s="6"/>
      <c r="AKC148" s="6"/>
      <c r="AKD148" s="6"/>
      <c r="AKE148" s="6"/>
      <c r="AKF148" s="6"/>
      <c r="AKG148" s="6"/>
      <c r="AKH148" s="6"/>
      <c r="AKI148" s="6"/>
      <c r="AKJ148" s="6"/>
      <c r="AKK148" s="6"/>
      <c r="AKL148" s="6"/>
      <c r="AKM148" s="6"/>
      <c r="AKN148" s="6"/>
      <c r="AKO148" s="6"/>
      <c r="AKP148" s="6"/>
      <c r="AKQ148" s="6"/>
      <c r="AKR148" s="6"/>
      <c r="AKS148" s="6"/>
      <c r="AKT148" s="6"/>
      <c r="AKU148" s="6"/>
      <c r="AKV148" s="6"/>
      <c r="AKW148" s="6"/>
      <c r="AKX148" s="6"/>
      <c r="AKY148" s="6"/>
      <c r="AKZ148" s="6"/>
      <c r="ALA148" s="6"/>
      <c r="ALB148" s="6"/>
      <c r="ALC148" s="6"/>
      <c r="ALD148" s="6"/>
      <c r="ALE148" s="6"/>
      <c r="ALF148" s="6"/>
      <c r="ALG148" s="6"/>
      <c r="ALH148" s="6"/>
      <c r="ALI148" s="6"/>
      <c r="ALJ148" s="6"/>
      <c r="ALK148" s="6"/>
      <c r="ALL148" s="6"/>
      <c r="ALM148" s="6"/>
      <c r="ALN148" s="6"/>
      <c r="ALO148" s="6"/>
      <c r="ALP148" s="6"/>
      <c r="ALQ148" s="6"/>
      <c r="ALR148" s="6"/>
      <c r="ALS148" s="6"/>
      <c r="ALT148" s="6"/>
      <c r="ALU148" s="6"/>
      <c r="ALV148" s="6"/>
      <c r="ALW148" s="6"/>
      <c r="ALX148" s="6"/>
      <c r="ALY148" s="6"/>
      <c r="ALZ148" s="6"/>
      <c r="AMA148" s="6"/>
      <c r="AMB148" s="6"/>
      <c r="AMC148" s="6"/>
      <c r="AMD148" s="6"/>
      <c r="AME148" s="6"/>
    </row>
    <row r="149" spans="1:1019" ht="15.2" customHeight="1" x14ac:dyDescent="0.25">
      <c r="A149" s="39" t="s">
        <v>111</v>
      </c>
      <c r="B149" s="8" t="s">
        <v>26</v>
      </c>
      <c r="C149" s="3">
        <v>3.2000000000000001E-2</v>
      </c>
      <c r="D149" s="3">
        <v>0.122</v>
      </c>
      <c r="E149" s="4" t="s">
        <v>129</v>
      </c>
      <c r="F149" s="3">
        <v>2.5000000000000001E-2</v>
      </c>
      <c r="G149" s="42" t="s">
        <v>10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/>
      <c r="OM149" s="6"/>
      <c r="ON149" s="6"/>
      <c r="OO149" s="6"/>
      <c r="OP149" s="6"/>
      <c r="OQ149" s="6"/>
      <c r="OR149" s="6"/>
      <c r="OS149" s="6"/>
      <c r="OT149" s="6"/>
      <c r="OU149" s="6"/>
      <c r="OV149" s="6"/>
      <c r="OW149" s="6"/>
      <c r="OX149" s="6"/>
      <c r="OY149" s="6"/>
      <c r="OZ149" s="6"/>
      <c r="PA149" s="6"/>
      <c r="PB149" s="6"/>
      <c r="PC149" s="6"/>
      <c r="PD149" s="6"/>
      <c r="PE149" s="6"/>
      <c r="PF149" s="6"/>
      <c r="PG149" s="6"/>
      <c r="PH149" s="6"/>
      <c r="PI149" s="6"/>
      <c r="PJ149" s="6"/>
      <c r="PK149" s="6"/>
      <c r="PL149" s="6"/>
      <c r="PM149" s="6"/>
      <c r="PN149" s="6"/>
      <c r="PO149" s="6"/>
      <c r="PP149" s="6"/>
      <c r="PQ149" s="6"/>
      <c r="PR149" s="6"/>
      <c r="PS149" s="6"/>
      <c r="PT149" s="6"/>
      <c r="PU149" s="6"/>
      <c r="PV149" s="6"/>
      <c r="PW149" s="6"/>
      <c r="PX149" s="6"/>
      <c r="PY149" s="6"/>
      <c r="PZ149" s="6"/>
      <c r="QA149" s="6"/>
      <c r="QB149" s="6"/>
      <c r="QC149" s="6"/>
      <c r="QD149" s="6"/>
      <c r="QE149" s="6"/>
      <c r="QF149" s="6"/>
      <c r="QG149" s="6"/>
      <c r="QH149" s="6"/>
      <c r="QI149" s="6"/>
      <c r="QJ149" s="6"/>
      <c r="QK149" s="6"/>
      <c r="QL149" s="6"/>
      <c r="QM149" s="6"/>
      <c r="QN149" s="6"/>
      <c r="QO149" s="6"/>
      <c r="QP149" s="6"/>
      <c r="QQ149" s="6"/>
      <c r="QR149" s="6"/>
      <c r="QS149" s="6"/>
      <c r="QT149" s="6"/>
      <c r="QU149" s="6"/>
      <c r="QV149" s="6"/>
      <c r="QW149" s="6"/>
      <c r="QX149" s="6"/>
      <c r="QY149" s="6"/>
      <c r="QZ149" s="6"/>
      <c r="RA149" s="6"/>
      <c r="RB149" s="6"/>
      <c r="RC149" s="6"/>
      <c r="RD149" s="6"/>
      <c r="RE149" s="6"/>
      <c r="RF149" s="6"/>
      <c r="RG149" s="6"/>
      <c r="RH149" s="6"/>
      <c r="RI149" s="6"/>
      <c r="RJ149" s="6"/>
      <c r="RK149" s="6"/>
      <c r="RL149" s="6"/>
      <c r="RM149" s="6"/>
      <c r="RN149" s="6"/>
      <c r="RO149" s="6"/>
      <c r="RP149" s="6"/>
      <c r="RQ149" s="6"/>
      <c r="RR149" s="6"/>
      <c r="RS149" s="6"/>
      <c r="RT149" s="6"/>
      <c r="RU149" s="6"/>
      <c r="RV149" s="6"/>
      <c r="RW149" s="6"/>
      <c r="RX149" s="6"/>
      <c r="RY149" s="6"/>
      <c r="RZ149" s="6"/>
      <c r="SA149" s="6"/>
      <c r="SB149" s="6"/>
      <c r="SC149" s="6"/>
      <c r="SD149" s="6"/>
      <c r="SE149" s="6"/>
      <c r="SF149" s="6"/>
      <c r="SG149" s="6"/>
      <c r="SH149" s="6"/>
      <c r="SI149" s="6"/>
      <c r="SJ149" s="6"/>
      <c r="SK149" s="6"/>
      <c r="SL149" s="6"/>
      <c r="SM149" s="6"/>
      <c r="SN149" s="6"/>
      <c r="SO149" s="6"/>
      <c r="SP149" s="6"/>
      <c r="SQ149" s="6"/>
      <c r="SR149" s="6"/>
      <c r="SS149" s="6"/>
      <c r="ST149" s="6"/>
      <c r="SU149" s="6"/>
      <c r="SV149" s="6"/>
      <c r="SW149" s="6"/>
      <c r="SX149" s="6"/>
      <c r="SY149" s="6"/>
      <c r="SZ149" s="6"/>
      <c r="TA149" s="6"/>
      <c r="TB149" s="6"/>
      <c r="TC149" s="6"/>
      <c r="TD149" s="6"/>
      <c r="TE149" s="6"/>
      <c r="TF149" s="6"/>
      <c r="TG149" s="6"/>
      <c r="TH149" s="6"/>
      <c r="TI149" s="6"/>
      <c r="TJ149" s="6"/>
      <c r="TK149" s="6"/>
      <c r="TL149" s="6"/>
      <c r="TM149" s="6"/>
      <c r="TN149" s="6"/>
      <c r="TO149" s="6"/>
      <c r="TP149" s="6"/>
      <c r="TQ149" s="6"/>
      <c r="TR149" s="6"/>
      <c r="TS149" s="6"/>
      <c r="TT149" s="6"/>
      <c r="TU149" s="6"/>
      <c r="TV149" s="6"/>
      <c r="TW149" s="6"/>
      <c r="TX149" s="6"/>
      <c r="TY149" s="6"/>
      <c r="TZ149" s="6"/>
      <c r="UA149" s="6"/>
      <c r="UB149" s="6"/>
      <c r="UC149" s="6"/>
      <c r="UD149" s="6"/>
      <c r="UE149" s="6"/>
      <c r="UF149" s="6"/>
      <c r="UG149" s="6"/>
      <c r="UH149" s="6"/>
      <c r="UI149" s="6"/>
      <c r="UJ149" s="6"/>
      <c r="UK149" s="6"/>
      <c r="UL149" s="6"/>
      <c r="UM149" s="6"/>
      <c r="UN149" s="6"/>
      <c r="UO149" s="6"/>
      <c r="UP149" s="6"/>
      <c r="UQ149" s="6"/>
      <c r="UR149" s="6"/>
      <c r="US149" s="6"/>
      <c r="UT149" s="6"/>
      <c r="UU149" s="6"/>
      <c r="UV149" s="6"/>
      <c r="UW149" s="6"/>
      <c r="UX149" s="6"/>
      <c r="UY149" s="6"/>
      <c r="UZ149" s="6"/>
      <c r="VA149" s="6"/>
      <c r="VB149" s="6"/>
      <c r="VC149" s="6"/>
      <c r="VD149" s="6"/>
      <c r="VE149" s="6"/>
      <c r="VF149" s="6"/>
      <c r="VG149" s="6"/>
      <c r="VH149" s="6"/>
      <c r="VI149" s="6"/>
      <c r="VJ149" s="6"/>
      <c r="VK149" s="6"/>
      <c r="VL149" s="6"/>
      <c r="VM149" s="6"/>
      <c r="VN149" s="6"/>
      <c r="VO149" s="6"/>
      <c r="VP149" s="6"/>
      <c r="VQ149" s="6"/>
      <c r="VR149" s="6"/>
      <c r="VS149" s="6"/>
      <c r="VT149" s="6"/>
      <c r="VU149" s="6"/>
      <c r="VV149" s="6"/>
      <c r="VW149" s="6"/>
      <c r="VX149" s="6"/>
      <c r="VY149" s="6"/>
      <c r="VZ149" s="6"/>
      <c r="WA149" s="6"/>
      <c r="WB149" s="6"/>
      <c r="WC149" s="6"/>
      <c r="WD149" s="6"/>
      <c r="WE149" s="6"/>
      <c r="WF149" s="6"/>
      <c r="WG149" s="6"/>
      <c r="WH149" s="6"/>
      <c r="WI149" s="6"/>
      <c r="WJ149" s="6"/>
      <c r="WK149" s="6"/>
      <c r="WL149" s="6"/>
      <c r="WM149" s="6"/>
      <c r="WN149" s="6"/>
      <c r="WO149" s="6"/>
      <c r="WP149" s="6"/>
      <c r="WQ149" s="6"/>
      <c r="WR149" s="6"/>
      <c r="WS149" s="6"/>
      <c r="WT149" s="6"/>
      <c r="WU149" s="6"/>
      <c r="WV149" s="6"/>
      <c r="WW149" s="6"/>
      <c r="WX149" s="6"/>
      <c r="WY149" s="6"/>
      <c r="WZ149" s="6"/>
      <c r="XA149" s="6"/>
      <c r="XB149" s="6"/>
      <c r="XC149" s="6"/>
      <c r="XD149" s="6"/>
      <c r="XE149" s="6"/>
      <c r="XF149" s="6"/>
      <c r="XG149" s="6"/>
      <c r="XH149" s="6"/>
      <c r="XI149" s="6"/>
      <c r="XJ149" s="6"/>
      <c r="XK149" s="6"/>
      <c r="XL149" s="6"/>
      <c r="XM149" s="6"/>
      <c r="XN149" s="6"/>
      <c r="XO149" s="6"/>
      <c r="XP149" s="6"/>
      <c r="XQ149" s="6"/>
      <c r="XR149" s="6"/>
      <c r="XS149" s="6"/>
      <c r="XT149" s="6"/>
      <c r="XU149" s="6"/>
      <c r="XV149" s="6"/>
      <c r="XW149" s="6"/>
      <c r="XX149" s="6"/>
      <c r="XY149" s="6"/>
      <c r="XZ149" s="6"/>
      <c r="YA149" s="6"/>
      <c r="YB149" s="6"/>
      <c r="YC149" s="6"/>
      <c r="YD149" s="6"/>
      <c r="YE149" s="6"/>
      <c r="YF149" s="6"/>
      <c r="YG149" s="6"/>
      <c r="YH149" s="6"/>
      <c r="YI149" s="6"/>
      <c r="YJ149" s="6"/>
      <c r="YK149" s="6"/>
      <c r="YL149" s="6"/>
      <c r="YM149" s="6"/>
      <c r="YN149" s="6"/>
      <c r="YO149" s="6"/>
      <c r="YP149" s="6"/>
      <c r="YQ149" s="6"/>
      <c r="YR149" s="6"/>
      <c r="YS149" s="6"/>
      <c r="YT149" s="6"/>
      <c r="YU149" s="6"/>
      <c r="YV149" s="6"/>
      <c r="YW149" s="6"/>
      <c r="YX149" s="6"/>
      <c r="YY149" s="6"/>
      <c r="YZ149" s="6"/>
      <c r="ZA149" s="6"/>
      <c r="ZB149" s="6"/>
      <c r="ZC149" s="6"/>
      <c r="ZD149" s="6"/>
      <c r="ZE149" s="6"/>
      <c r="ZF149" s="6"/>
      <c r="ZG149" s="6"/>
      <c r="ZH149" s="6"/>
      <c r="ZI149" s="6"/>
      <c r="ZJ149" s="6"/>
      <c r="ZK149" s="6"/>
      <c r="ZL149" s="6"/>
      <c r="ZM149" s="6"/>
      <c r="ZN149" s="6"/>
      <c r="ZO149" s="6"/>
      <c r="ZP149" s="6"/>
      <c r="ZQ149" s="6"/>
      <c r="ZR149" s="6"/>
      <c r="ZS149" s="6"/>
      <c r="ZT149" s="6"/>
      <c r="ZU149" s="6"/>
      <c r="ZV149" s="6"/>
      <c r="ZW149" s="6"/>
      <c r="ZX149" s="6"/>
      <c r="ZY149" s="6"/>
      <c r="ZZ149" s="6"/>
      <c r="AAA149" s="6"/>
      <c r="AAB149" s="6"/>
      <c r="AAC149" s="6"/>
      <c r="AAD149" s="6"/>
      <c r="AAE149" s="6"/>
      <c r="AAF149" s="6"/>
      <c r="AAG149" s="6"/>
      <c r="AAH149" s="6"/>
      <c r="AAI149" s="6"/>
      <c r="AAJ149" s="6"/>
      <c r="AAK149" s="6"/>
      <c r="AAL149" s="6"/>
      <c r="AAM149" s="6"/>
      <c r="AAN149" s="6"/>
      <c r="AAO149" s="6"/>
      <c r="AAP149" s="6"/>
      <c r="AAQ149" s="6"/>
      <c r="AAR149" s="6"/>
      <c r="AAS149" s="6"/>
      <c r="AAT149" s="6"/>
      <c r="AAU149" s="6"/>
      <c r="AAV149" s="6"/>
      <c r="AAW149" s="6"/>
      <c r="AAX149" s="6"/>
      <c r="AAY149" s="6"/>
      <c r="AAZ149" s="6"/>
      <c r="ABA149" s="6"/>
      <c r="ABB149" s="6"/>
      <c r="ABC149" s="6"/>
      <c r="ABD149" s="6"/>
      <c r="ABE149" s="6"/>
      <c r="ABF149" s="6"/>
      <c r="ABG149" s="6"/>
      <c r="ABH149" s="6"/>
      <c r="ABI149" s="6"/>
      <c r="ABJ149" s="6"/>
      <c r="ABK149" s="6"/>
      <c r="ABL149" s="6"/>
      <c r="ABM149" s="6"/>
      <c r="ABN149" s="6"/>
      <c r="ABO149" s="6"/>
      <c r="ABP149" s="6"/>
      <c r="ABQ149" s="6"/>
      <c r="ABR149" s="6"/>
      <c r="ABS149" s="6"/>
      <c r="ABT149" s="6"/>
      <c r="ABU149" s="6"/>
      <c r="ABV149" s="6"/>
      <c r="ABW149" s="6"/>
      <c r="ABX149" s="6"/>
      <c r="ABY149" s="6"/>
      <c r="ABZ149" s="6"/>
      <c r="ACA149" s="6"/>
      <c r="ACB149" s="6"/>
      <c r="ACC149" s="6"/>
      <c r="ACD149" s="6"/>
      <c r="ACE149" s="6"/>
      <c r="ACF149" s="6"/>
      <c r="ACG149" s="6"/>
      <c r="ACH149" s="6"/>
      <c r="ACI149" s="6"/>
      <c r="ACJ149" s="6"/>
      <c r="ACK149" s="6"/>
      <c r="ACL149" s="6"/>
      <c r="ACM149" s="6"/>
      <c r="ACN149" s="6"/>
      <c r="ACO149" s="6"/>
      <c r="ACP149" s="6"/>
      <c r="ACQ149" s="6"/>
      <c r="ACR149" s="6"/>
      <c r="ACS149" s="6"/>
      <c r="ACT149" s="6"/>
      <c r="ACU149" s="6"/>
      <c r="ACV149" s="6"/>
      <c r="ACW149" s="6"/>
      <c r="ACX149" s="6"/>
      <c r="ACY149" s="6"/>
      <c r="ACZ149" s="6"/>
      <c r="ADA149" s="6"/>
      <c r="ADB149" s="6"/>
      <c r="ADC149" s="6"/>
      <c r="ADD149" s="6"/>
      <c r="ADE149" s="6"/>
      <c r="ADF149" s="6"/>
      <c r="ADG149" s="6"/>
      <c r="ADH149" s="6"/>
      <c r="ADI149" s="6"/>
      <c r="ADJ149" s="6"/>
      <c r="ADK149" s="6"/>
      <c r="ADL149" s="6"/>
      <c r="ADM149" s="6"/>
      <c r="ADN149" s="6"/>
      <c r="ADO149" s="6"/>
      <c r="ADP149" s="6"/>
      <c r="ADQ149" s="6"/>
      <c r="ADR149" s="6"/>
      <c r="ADS149" s="6"/>
      <c r="ADT149" s="6"/>
      <c r="ADU149" s="6"/>
      <c r="ADV149" s="6"/>
      <c r="ADW149" s="6"/>
      <c r="ADX149" s="6"/>
      <c r="ADY149" s="6"/>
      <c r="ADZ149" s="6"/>
      <c r="AEA149" s="6"/>
      <c r="AEB149" s="6"/>
      <c r="AEC149" s="6"/>
      <c r="AED149" s="6"/>
      <c r="AEE149" s="6"/>
      <c r="AEF149" s="6"/>
      <c r="AEG149" s="6"/>
      <c r="AEH149" s="6"/>
      <c r="AEI149" s="6"/>
      <c r="AEJ149" s="6"/>
      <c r="AEK149" s="6"/>
      <c r="AEL149" s="6"/>
      <c r="AEM149" s="6"/>
      <c r="AEN149" s="6"/>
      <c r="AEO149" s="6"/>
      <c r="AEP149" s="6"/>
      <c r="AEQ149" s="6"/>
      <c r="AER149" s="6"/>
      <c r="AES149" s="6"/>
      <c r="AET149" s="6"/>
      <c r="AEU149" s="6"/>
      <c r="AEV149" s="6"/>
      <c r="AEW149" s="6"/>
      <c r="AEX149" s="6"/>
      <c r="AEY149" s="6"/>
      <c r="AEZ149" s="6"/>
      <c r="AFA149" s="6"/>
      <c r="AFB149" s="6"/>
      <c r="AFC149" s="6"/>
      <c r="AFD149" s="6"/>
      <c r="AFE149" s="6"/>
      <c r="AFF149" s="6"/>
      <c r="AFG149" s="6"/>
      <c r="AFH149" s="6"/>
      <c r="AFI149" s="6"/>
      <c r="AFJ149" s="6"/>
      <c r="AFK149" s="6"/>
      <c r="AFL149" s="6"/>
      <c r="AFM149" s="6"/>
      <c r="AFN149" s="6"/>
      <c r="AFO149" s="6"/>
      <c r="AFP149" s="6"/>
      <c r="AFQ149" s="6"/>
      <c r="AFR149" s="6"/>
      <c r="AFS149" s="6"/>
      <c r="AFT149" s="6"/>
      <c r="AFU149" s="6"/>
      <c r="AFV149" s="6"/>
      <c r="AFW149" s="6"/>
      <c r="AFX149" s="6"/>
      <c r="AFY149" s="6"/>
      <c r="AFZ149" s="6"/>
      <c r="AGA149" s="6"/>
      <c r="AGB149" s="6"/>
      <c r="AGC149" s="6"/>
      <c r="AGD149" s="6"/>
      <c r="AGE149" s="6"/>
      <c r="AGF149" s="6"/>
      <c r="AGG149" s="6"/>
      <c r="AGH149" s="6"/>
      <c r="AGI149" s="6"/>
      <c r="AGJ149" s="6"/>
      <c r="AGK149" s="6"/>
      <c r="AGL149" s="6"/>
      <c r="AGM149" s="6"/>
      <c r="AGN149" s="6"/>
      <c r="AGO149" s="6"/>
      <c r="AGP149" s="6"/>
      <c r="AGQ149" s="6"/>
      <c r="AGR149" s="6"/>
      <c r="AGS149" s="6"/>
      <c r="AGT149" s="6"/>
      <c r="AGU149" s="6"/>
      <c r="AGV149" s="6"/>
      <c r="AGW149" s="6"/>
      <c r="AGX149" s="6"/>
      <c r="AGY149" s="6"/>
      <c r="AGZ149" s="6"/>
      <c r="AHA149" s="6"/>
      <c r="AHB149" s="6"/>
      <c r="AHC149" s="6"/>
      <c r="AHD149" s="6"/>
      <c r="AHE149" s="6"/>
      <c r="AHF149" s="6"/>
      <c r="AHG149" s="6"/>
      <c r="AHH149" s="6"/>
      <c r="AHI149" s="6"/>
      <c r="AHJ149" s="6"/>
      <c r="AHK149" s="6"/>
      <c r="AHL149" s="6"/>
      <c r="AHM149" s="6"/>
      <c r="AHN149" s="6"/>
      <c r="AHO149" s="6"/>
      <c r="AHP149" s="6"/>
      <c r="AHQ149" s="6"/>
      <c r="AHR149" s="6"/>
      <c r="AHS149" s="6"/>
      <c r="AHT149" s="6"/>
      <c r="AHU149" s="6"/>
      <c r="AHV149" s="6"/>
      <c r="AHW149" s="6"/>
      <c r="AHX149" s="6"/>
      <c r="AHY149" s="6"/>
      <c r="AHZ149" s="6"/>
      <c r="AIA149" s="6"/>
      <c r="AIB149" s="6"/>
      <c r="AIC149" s="6"/>
      <c r="AID149" s="6"/>
      <c r="AIE149" s="6"/>
      <c r="AIF149" s="6"/>
      <c r="AIG149" s="6"/>
      <c r="AIH149" s="6"/>
      <c r="AII149" s="6"/>
      <c r="AIJ149" s="6"/>
      <c r="AIK149" s="6"/>
      <c r="AIL149" s="6"/>
      <c r="AIM149" s="6"/>
      <c r="AIN149" s="6"/>
      <c r="AIO149" s="6"/>
      <c r="AIP149" s="6"/>
      <c r="AIQ149" s="6"/>
      <c r="AIR149" s="6"/>
      <c r="AIS149" s="6"/>
      <c r="AIT149" s="6"/>
      <c r="AIU149" s="6"/>
      <c r="AIV149" s="6"/>
      <c r="AIW149" s="6"/>
      <c r="AIX149" s="6"/>
      <c r="AIY149" s="6"/>
      <c r="AIZ149" s="6"/>
      <c r="AJA149" s="6"/>
      <c r="AJB149" s="6"/>
      <c r="AJC149" s="6"/>
      <c r="AJD149" s="6"/>
      <c r="AJE149" s="6"/>
      <c r="AJF149" s="6"/>
      <c r="AJG149" s="6"/>
      <c r="AJH149" s="6"/>
      <c r="AJI149" s="6"/>
      <c r="AJJ149" s="6"/>
      <c r="AJK149" s="6"/>
      <c r="AJL149" s="6"/>
      <c r="AJM149" s="6"/>
      <c r="AJN149" s="6"/>
      <c r="AJO149" s="6"/>
      <c r="AJP149" s="6"/>
      <c r="AJQ149" s="6"/>
      <c r="AJR149" s="6"/>
      <c r="AJS149" s="6"/>
      <c r="AJT149" s="6"/>
      <c r="AJU149" s="6"/>
      <c r="AJV149" s="6"/>
      <c r="AJW149" s="6"/>
      <c r="AJX149" s="6"/>
      <c r="AJY149" s="6"/>
      <c r="AJZ149" s="6"/>
      <c r="AKA149" s="6"/>
      <c r="AKB149" s="6"/>
      <c r="AKC149" s="6"/>
      <c r="AKD149" s="6"/>
      <c r="AKE149" s="6"/>
      <c r="AKF149" s="6"/>
      <c r="AKG149" s="6"/>
      <c r="AKH149" s="6"/>
      <c r="AKI149" s="6"/>
      <c r="AKJ149" s="6"/>
      <c r="AKK149" s="6"/>
      <c r="AKL149" s="6"/>
      <c r="AKM149" s="6"/>
      <c r="AKN149" s="6"/>
      <c r="AKO149" s="6"/>
      <c r="AKP149" s="6"/>
      <c r="AKQ149" s="6"/>
      <c r="AKR149" s="6"/>
      <c r="AKS149" s="6"/>
      <c r="AKT149" s="6"/>
      <c r="AKU149" s="6"/>
      <c r="AKV149" s="6"/>
      <c r="AKW149" s="6"/>
      <c r="AKX149" s="6"/>
      <c r="AKY149" s="6"/>
      <c r="AKZ149" s="6"/>
      <c r="ALA149" s="6"/>
      <c r="ALB149" s="6"/>
      <c r="ALC149" s="6"/>
      <c r="ALD149" s="6"/>
      <c r="ALE149" s="6"/>
      <c r="ALF149" s="6"/>
      <c r="ALG149" s="6"/>
      <c r="ALH149" s="6"/>
      <c r="ALI149" s="6"/>
      <c r="ALJ149" s="6"/>
      <c r="ALK149" s="6"/>
      <c r="ALL149" s="6"/>
      <c r="ALM149" s="6"/>
      <c r="ALN149" s="6"/>
      <c r="ALO149" s="6"/>
      <c r="ALP149" s="6"/>
      <c r="ALQ149" s="6"/>
      <c r="ALR149" s="6"/>
      <c r="ALS149" s="6"/>
      <c r="ALT149" s="6"/>
      <c r="ALU149" s="6"/>
      <c r="ALV149" s="6"/>
      <c r="ALW149" s="6"/>
      <c r="ALX149" s="6"/>
      <c r="ALY149" s="6"/>
      <c r="ALZ149" s="6"/>
      <c r="AMA149" s="6"/>
      <c r="AMB149" s="6"/>
      <c r="AMC149" s="6"/>
      <c r="AMD149" s="6"/>
      <c r="AME149" s="6"/>
    </row>
    <row r="150" spans="1:1019" ht="15.2" customHeight="1" x14ac:dyDescent="0.25">
      <c r="A150" s="39" t="s">
        <v>111</v>
      </c>
      <c r="B150" s="8" t="s">
        <v>128</v>
      </c>
      <c r="C150" s="3">
        <v>0.56899999999999995</v>
      </c>
      <c r="D150" s="3">
        <v>0.97899999999999998</v>
      </c>
      <c r="E150" s="4" t="s">
        <v>203</v>
      </c>
      <c r="F150" s="3">
        <f>0.9-0.47</f>
        <v>0.43000000000000005</v>
      </c>
      <c r="G150" s="42" t="s">
        <v>10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/>
      <c r="OP150" s="6"/>
      <c r="OQ150" s="6"/>
      <c r="OR150" s="6"/>
      <c r="OS150" s="6"/>
      <c r="OT150" s="6"/>
      <c r="OU150" s="6"/>
      <c r="OV150" s="6"/>
      <c r="OW150" s="6"/>
      <c r="OX150" s="6"/>
      <c r="OY150" s="6"/>
      <c r="OZ150" s="6"/>
      <c r="PA150" s="6"/>
      <c r="PB150" s="6"/>
      <c r="PC150" s="6"/>
      <c r="PD150" s="6"/>
      <c r="PE150" s="6"/>
      <c r="PF150" s="6"/>
      <c r="PG150" s="6"/>
      <c r="PH150" s="6"/>
      <c r="PI150" s="6"/>
      <c r="PJ150" s="6"/>
      <c r="PK150" s="6"/>
      <c r="PL150" s="6"/>
      <c r="PM150" s="6"/>
      <c r="PN150" s="6"/>
      <c r="PO150" s="6"/>
      <c r="PP150" s="6"/>
      <c r="PQ150" s="6"/>
      <c r="PR150" s="6"/>
      <c r="PS150" s="6"/>
      <c r="PT150" s="6"/>
      <c r="PU150" s="6"/>
      <c r="PV150" s="6"/>
      <c r="PW150" s="6"/>
      <c r="PX150" s="6"/>
      <c r="PY150" s="6"/>
      <c r="PZ150" s="6"/>
      <c r="QA150" s="6"/>
      <c r="QB150" s="6"/>
      <c r="QC150" s="6"/>
      <c r="QD150" s="6"/>
      <c r="QE150" s="6"/>
      <c r="QF150" s="6"/>
      <c r="QG150" s="6"/>
      <c r="QH150" s="6"/>
      <c r="QI150" s="6"/>
      <c r="QJ150" s="6"/>
      <c r="QK150" s="6"/>
      <c r="QL150" s="6"/>
      <c r="QM150" s="6"/>
      <c r="QN150" s="6"/>
      <c r="QO150" s="6"/>
      <c r="QP150" s="6"/>
      <c r="QQ150" s="6"/>
      <c r="QR150" s="6"/>
      <c r="QS150" s="6"/>
      <c r="QT150" s="6"/>
      <c r="QU150" s="6"/>
      <c r="QV150" s="6"/>
      <c r="QW150" s="6"/>
      <c r="QX150" s="6"/>
      <c r="QY150" s="6"/>
      <c r="QZ150" s="6"/>
      <c r="RA150" s="6"/>
      <c r="RB150" s="6"/>
      <c r="RC150" s="6"/>
      <c r="RD150" s="6"/>
      <c r="RE150" s="6"/>
      <c r="RF150" s="6"/>
      <c r="RG150" s="6"/>
      <c r="RH150" s="6"/>
      <c r="RI150" s="6"/>
      <c r="RJ150" s="6"/>
      <c r="RK150" s="6"/>
      <c r="RL150" s="6"/>
      <c r="RM150" s="6"/>
      <c r="RN150" s="6"/>
      <c r="RO150" s="6"/>
      <c r="RP150" s="6"/>
      <c r="RQ150" s="6"/>
      <c r="RR150" s="6"/>
      <c r="RS150" s="6"/>
      <c r="RT150" s="6"/>
      <c r="RU150" s="6"/>
      <c r="RV150" s="6"/>
      <c r="RW150" s="6"/>
      <c r="RX150" s="6"/>
      <c r="RY150" s="6"/>
      <c r="RZ150" s="6"/>
      <c r="SA150" s="6"/>
      <c r="SB150" s="6"/>
      <c r="SC150" s="6"/>
      <c r="SD150" s="6"/>
      <c r="SE150" s="6"/>
      <c r="SF150" s="6"/>
      <c r="SG150" s="6"/>
      <c r="SH150" s="6"/>
      <c r="SI150" s="6"/>
      <c r="SJ150" s="6"/>
      <c r="SK150" s="6"/>
      <c r="SL150" s="6"/>
      <c r="SM150" s="6"/>
      <c r="SN150" s="6"/>
      <c r="SO150" s="6"/>
      <c r="SP150" s="6"/>
      <c r="SQ150" s="6"/>
      <c r="SR150" s="6"/>
      <c r="SS150" s="6"/>
      <c r="ST150" s="6"/>
      <c r="SU150" s="6"/>
      <c r="SV150" s="6"/>
      <c r="SW150" s="6"/>
      <c r="SX150" s="6"/>
      <c r="SY150" s="6"/>
      <c r="SZ150" s="6"/>
      <c r="TA150" s="6"/>
      <c r="TB150" s="6"/>
      <c r="TC150" s="6"/>
      <c r="TD150" s="6"/>
      <c r="TE150" s="6"/>
      <c r="TF150" s="6"/>
      <c r="TG150" s="6"/>
      <c r="TH150" s="6"/>
      <c r="TI150" s="6"/>
      <c r="TJ150" s="6"/>
      <c r="TK150" s="6"/>
      <c r="TL150" s="6"/>
      <c r="TM150" s="6"/>
      <c r="TN150" s="6"/>
      <c r="TO150" s="6"/>
      <c r="TP150" s="6"/>
      <c r="TQ150" s="6"/>
      <c r="TR150" s="6"/>
      <c r="TS150" s="6"/>
      <c r="TT150" s="6"/>
      <c r="TU150" s="6"/>
      <c r="TV150" s="6"/>
      <c r="TW150" s="6"/>
      <c r="TX150" s="6"/>
      <c r="TY150" s="6"/>
      <c r="TZ150" s="6"/>
      <c r="UA150" s="6"/>
      <c r="UB150" s="6"/>
      <c r="UC150" s="6"/>
      <c r="UD150" s="6"/>
      <c r="UE150" s="6"/>
      <c r="UF150" s="6"/>
      <c r="UG150" s="6"/>
      <c r="UH150" s="6"/>
      <c r="UI150" s="6"/>
      <c r="UJ150" s="6"/>
      <c r="UK150" s="6"/>
      <c r="UL150" s="6"/>
      <c r="UM150" s="6"/>
      <c r="UN150" s="6"/>
      <c r="UO150" s="6"/>
      <c r="UP150" s="6"/>
      <c r="UQ150" s="6"/>
      <c r="UR150" s="6"/>
      <c r="US150" s="6"/>
      <c r="UT150" s="6"/>
      <c r="UU150" s="6"/>
      <c r="UV150" s="6"/>
      <c r="UW150" s="6"/>
      <c r="UX150" s="6"/>
      <c r="UY150" s="6"/>
      <c r="UZ150" s="6"/>
      <c r="VA150" s="6"/>
      <c r="VB150" s="6"/>
      <c r="VC150" s="6"/>
      <c r="VD150" s="6"/>
      <c r="VE150" s="6"/>
      <c r="VF150" s="6"/>
      <c r="VG150" s="6"/>
      <c r="VH150" s="6"/>
      <c r="VI150" s="6"/>
      <c r="VJ150" s="6"/>
      <c r="VK150" s="6"/>
      <c r="VL150" s="6"/>
      <c r="VM150" s="6"/>
      <c r="VN150" s="6"/>
      <c r="VO150" s="6"/>
      <c r="VP150" s="6"/>
      <c r="VQ150" s="6"/>
      <c r="VR150" s="6"/>
      <c r="VS150" s="6"/>
      <c r="VT150" s="6"/>
      <c r="VU150" s="6"/>
      <c r="VV150" s="6"/>
      <c r="VW150" s="6"/>
      <c r="VX150" s="6"/>
      <c r="VY150" s="6"/>
      <c r="VZ150" s="6"/>
      <c r="WA150" s="6"/>
      <c r="WB150" s="6"/>
      <c r="WC150" s="6"/>
      <c r="WD150" s="6"/>
      <c r="WE150" s="6"/>
      <c r="WF150" s="6"/>
      <c r="WG150" s="6"/>
      <c r="WH150" s="6"/>
      <c r="WI150" s="6"/>
      <c r="WJ150" s="6"/>
      <c r="WK150" s="6"/>
      <c r="WL150" s="6"/>
      <c r="WM150" s="6"/>
      <c r="WN150" s="6"/>
      <c r="WO150" s="6"/>
      <c r="WP150" s="6"/>
      <c r="WQ150" s="6"/>
      <c r="WR150" s="6"/>
      <c r="WS150" s="6"/>
      <c r="WT150" s="6"/>
      <c r="WU150" s="6"/>
      <c r="WV150" s="6"/>
      <c r="WW150" s="6"/>
      <c r="WX150" s="6"/>
      <c r="WY150" s="6"/>
      <c r="WZ150" s="6"/>
      <c r="XA150" s="6"/>
      <c r="XB150" s="6"/>
      <c r="XC150" s="6"/>
      <c r="XD150" s="6"/>
      <c r="XE150" s="6"/>
      <c r="XF150" s="6"/>
      <c r="XG150" s="6"/>
      <c r="XH150" s="6"/>
      <c r="XI150" s="6"/>
      <c r="XJ150" s="6"/>
      <c r="XK150" s="6"/>
      <c r="XL150" s="6"/>
      <c r="XM150" s="6"/>
      <c r="XN150" s="6"/>
      <c r="XO150" s="6"/>
      <c r="XP150" s="6"/>
      <c r="XQ150" s="6"/>
      <c r="XR150" s="6"/>
      <c r="XS150" s="6"/>
      <c r="XT150" s="6"/>
      <c r="XU150" s="6"/>
      <c r="XV150" s="6"/>
      <c r="XW150" s="6"/>
      <c r="XX150" s="6"/>
      <c r="XY150" s="6"/>
      <c r="XZ150" s="6"/>
      <c r="YA150" s="6"/>
      <c r="YB150" s="6"/>
      <c r="YC150" s="6"/>
      <c r="YD150" s="6"/>
      <c r="YE150" s="6"/>
      <c r="YF150" s="6"/>
      <c r="YG150" s="6"/>
      <c r="YH150" s="6"/>
      <c r="YI150" s="6"/>
      <c r="YJ150" s="6"/>
      <c r="YK150" s="6"/>
      <c r="YL150" s="6"/>
      <c r="YM150" s="6"/>
      <c r="YN150" s="6"/>
      <c r="YO150" s="6"/>
      <c r="YP150" s="6"/>
      <c r="YQ150" s="6"/>
      <c r="YR150" s="6"/>
      <c r="YS150" s="6"/>
      <c r="YT150" s="6"/>
      <c r="YU150" s="6"/>
      <c r="YV150" s="6"/>
      <c r="YW150" s="6"/>
      <c r="YX150" s="6"/>
      <c r="YY150" s="6"/>
      <c r="YZ150" s="6"/>
      <c r="ZA150" s="6"/>
      <c r="ZB150" s="6"/>
      <c r="ZC150" s="6"/>
      <c r="ZD150" s="6"/>
      <c r="ZE150" s="6"/>
      <c r="ZF150" s="6"/>
      <c r="ZG150" s="6"/>
      <c r="ZH150" s="6"/>
      <c r="ZI150" s="6"/>
      <c r="ZJ150" s="6"/>
      <c r="ZK150" s="6"/>
      <c r="ZL150" s="6"/>
      <c r="ZM150" s="6"/>
      <c r="ZN150" s="6"/>
      <c r="ZO150" s="6"/>
      <c r="ZP150" s="6"/>
      <c r="ZQ150" s="6"/>
      <c r="ZR150" s="6"/>
      <c r="ZS150" s="6"/>
      <c r="ZT150" s="6"/>
      <c r="ZU150" s="6"/>
      <c r="ZV150" s="6"/>
      <c r="ZW150" s="6"/>
      <c r="ZX150" s="6"/>
      <c r="ZY150" s="6"/>
      <c r="ZZ150" s="6"/>
      <c r="AAA150" s="6"/>
      <c r="AAB150" s="6"/>
      <c r="AAC150" s="6"/>
      <c r="AAD150" s="6"/>
      <c r="AAE150" s="6"/>
      <c r="AAF150" s="6"/>
      <c r="AAG150" s="6"/>
      <c r="AAH150" s="6"/>
      <c r="AAI150" s="6"/>
      <c r="AAJ150" s="6"/>
      <c r="AAK150" s="6"/>
      <c r="AAL150" s="6"/>
      <c r="AAM150" s="6"/>
      <c r="AAN150" s="6"/>
      <c r="AAO150" s="6"/>
      <c r="AAP150" s="6"/>
      <c r="AAQ150" s="6"/>
      <c r="AAR150" s="6"/>
      <c r="AAS150" s="6"/>
      <c r="AAT150" s="6"/>
      <c r="AAU150" s="6"/>
      <c r="AAV150" s="6"/>
      <c r="AAW150" s="6"/>
      <c r="AAX150" s="6"/>
      <c r="AAY150" s="6"/>
      <c r="AAZ150" s="6"/>
      <c r="ABA150" s="6"/>
      <c r="ABB150" s="6"/>
      <c r="ABC150" s="6"/>
      <c r="ABD150" s="6"/>
      <c r="ABE150" s="6"/>
      <c r="ABF150" s="6"/>
      <c r="ABG150" s="6"/>
      <c r="ABH150" s="6"/>
      <c r="ABI150" s="6"/>
      <c r="ABJ150" s="6"/>
      <c r="ABK150" s="6"/>
      <c r="ABL150" s="6"/>
      <c r="ABM150" s="6"/>
      <c r="ABN150" s="6"/>
      <c r="ABO150" s="6"/>
      <c r="ABP150" s="6"/>
      <c r="ABQ150" s="6"/>
      <c r="ABR150" s="6"/>
      <c r="ABS150" s="6"/>
      <c r="ABT150" s="6"/>
      <c r="ABU150" s="6"/>
      <c r="ABV150" s="6"/>
      <c r="ABW150" s="6"/>
      <c r="ABX150" s="6"/>
      <c r="ABY150" s="6"/>
      <c r="ABZ150" s="6"/>
      <c r="ACA150" s="6"/>
      <c r="ACB150" s="6"/>
      <c r="ACC150" s="6"/>
      <c r="ACD150" s="6"/>
      <c r="ACE150" s="6"/>
      <c r="ACF150" s="6"/>
      <c r="ACG150" s="6"/>
      <c r="ACH150" s="6"/>
      <c r="ACI150" s="6"/>
      <c r="ACJ150" s="6"/>
      <c r="ACK150" s="6"/>
      <c r="ACL150" s="6"/>
      <c r="ACM150" s="6"/>
      <c r="ACN150" s="6"/>
      <c r="ACO150" s="6"/>
      <c r="ACP150" s="6"/>
      <c r="ACQ150" s="6"/>
      <c r="ACR150" s="6"/>
      <c r="ACS150" s="6"/>
      <c r="ACT150" s="6"/>
      <c r="ACU150" s="6"/>
      <c r="ACV150" s="6"/>
      <c r="ACW150" s="6"/>
      <c r="ACX150" s="6"/>
      <c r="ACY150" s="6"/>
      <c r="ACZ150" s="6"/>
      <c r="ADA150" s="6"/>
      <c r="ADB150" s="6"/>
      <c r="ADC150" s="6"/>
      <c r="ADD150" s="6"/>
      <c r="ADE150" s="6"/>
      <c r="ADF150" s="6"/>
      <c r="ADG150" s="6"/>
      <c r="ADH150" s="6"/>
      <c r="ADI150" s="6"/>
      <c r="ADJ150" s="6"/>
      <c r="ADK150" s="6"/>
      <c r="ADL150" s="6"/>
      <c r="ADM150" s="6"/>
      <c r="ADN150" s="6"/>
      <c r="ADO150" s="6"/>
      <c r="ADP150" s="6"/>
      <c r="ADQ150" s="6"/>
      <c r="ADR150" s="6"/>
      <c r="ADS150" s="6"/>
      <c r="ADT150" s="6"/>
      <c r="ADU150" s="6"/>
      <c r="ADV150" s="6"/>
      <c r="ADW150" s="6"/>
      <c r="ADX150" s="6"/>
      <c r="ADY150" s="6"/>
      <c r="ADZ150" s="6"/>
      <c r="AEA150" s="6"/>
      <c r="AEB150" s="6"/>
      <c r="AEC150" s="6"/>
      <c r="AED150" s="6"/>
      <c r="AEE150" s="6"/>
      <c r="AEF150" s="6"/>
      <c r="AEG150" s="6"/>
      <c r="AEH150" s="6"/>
      <c r="AEI150" s="6"/>
      <c r="AEJ150" s="6"/>
      <c r="AEK150" s="6"/>
      <c r="AEL150" s="6"/>
      <c r="AEM150" s="6"/>
      <c r="AEN150" s="6"/>
      <c r="AEO150" s="6"/>
      <c r="AEP150" s="6"/>
      <c r="AEQ150" s="6"/>
      <c r="AER150" s="6"/>
      <c r="AES150" s="6"/>
      <c r="AET150" s="6"/>
      <c r="AEU150" s="6"/>
      <c r="AEV150" s="6"/>
      <c r="AEW150" s="6"/>
      <c r="AEX150" s="6"/>
      <c r="AEY150" s="6"/>
      <c r="AEZ150" s="6"/>
      <c r="AFA150" s="6"/>
      <c r="AFB150" s="6"/>
      <c r="AFC150" s="6"/>
      <c r="AFD150" s="6"/>
      <c r="AFE150" s="6"/>
      <c r="AFF150" s="6"/>
      <c r="AFG150" s="6"/>
      <c r="AFH150" s="6"/>
      <c r="AFI150" s="6"/>
      <c r="AFJ150" s="6"/>
      <c r="AFK150" s="6"/>
      <c r="AFL150" s="6"/>
      <c r="AFM150" s="6"/>
      <c r="AFN150" s="6"/>
      <c r="AFO150" s="6"/>
      <c r="AFP150" s="6"/>
      <c r="AFQ150" s="6"/>
      <c r="AFR150" s="6"/>
      <c r="AFS150" s="6"/>
      <c r="AFT150" s="6"/>
      <c r="AFU150" s="6"/>
      <c r="AFV150" s="6"/>
      <c r="AFW150" s="6"/>
      <c r="AFX150" s="6"/>
      <c r="AFY150" s="6"/>
      <c r="AFZ150" s="6"/>
      <c r="AGA150" s="6"/>
      <c r="AGB150" s="6"/>
      <c r="AGC150" s="6"/>
      <c r="AGD150" s="6"/>
      <c r="AGE150" s="6"/>
      <c r="AGF150" s="6"/>
      <c r="AGG150" s="6"/>
      <c r="AGH150" s="6"/>
      <c r="AGI150" s="6"/>
      <c r="AGJ150" s="6"/>
      <c r="AGK150" s="6"/>
      <c r="AGL150" s="6"/>
      <c r="AGM150" s="6"/>
      <c r="AGN150" s="6"/>
      <c r="AGO150" s="6"/>
      <c r="AGP150" s="6"/>
      <c r="AGQ150" s="6"/>
      <c r="AGR150" s="6"/>
      <c r="AGS150" s="6"/>
      <c r="AGT150" s="6"/>
      <c r="AGU150" s="6"/>
      <c r="AGV150" s="6"/>
      <c r="AGW150" s="6"/>
      <c r="AGX150" s="6"/>
      <c r="AGY150" s="6"/>
      <c r="AGZ150" s="6"/>
      <c r="AHA150" s="6"/>
      <c r="AHB150" s="6"/>
      <c r="AHC150" s="6"/>
      <c r="AHD150" s="6"/>
      <c r="AHE150" s="6"/>
      <c r="AHF150" s="6"/>
      <c r="AHG150" s="6"/>
      <c r="AHH150" s="6"/>
      <c r="AHI150" s="6"/>
      <c r="AHJ150" s="6"/>
      <c r="AHK150" s="6"/>
      <c r="AHL150" s="6"/>
      <c r="AHM150" s="6"/>
      <c r="AHN150" s="6"/>
      <c r="AHO150" s="6"/>
      <c r="AHP150" s="6"/>
      <c r="AHQ150" s="6"/>
      <c r="AHR150" s="6"/>
      <c r="AHS150" s="6"/>
      <c r="AHT150" s="6"/>
      <c r="AHU150" s="6"/>
      <c r="AHV150" s="6"/>
      <c r="AHW150" s="6"/>
      <c r="AHX150" s="6"/>
      <c r="AHY150" s="6"/>
      <c r="AHZ150" s="6"/>
      <c r="AIA150" s="6"/>
      <c r="AIB150" s="6"/>
      <c r="AIC150" s="6"/>
      <c r="AID150" s="6"/>
      <c r="AIE150" s="6"/>
      <c r="AIF150" s="6"/>
      <c r="AIG150" s="6"/>
      <c r="AIH150" s="6"/>
      <c r="AII150" s="6"/>
      <c r="AIJ150" s="6"/>
      <c r="AIK150" s="6"/>
      <c r="AIL150" s="6"/>
      <c r="AIM150" s="6"/>
      <c r="AIN150" s="6"/>
      <c r="AIO150" s="6"/>
      <c r="AIP150" s="6"/>
      <c r="AIQ150" s="6"/>
      <c r="AIR150" s="6"/>
      <c r="AIS150" s="6"/>
      <c r="AIT150" s="6"/>
      <c r="AIU150" s="6"/>
      <c r="AIV150" s="6"/>
      <c r="AIW150" s="6"/>
      <c r="AIX150" s="6"/>
      <c r="AIY150" s="6"/>
      <c r="AIZ150" s="6"/>
      <c r="AJA150" s="6"/>
      <c r="AJB150" s="6"/>
      <c r="AJC150" s="6"/>
      <c r="AJD150" s="6"/>
      <c r="AJE150" s="6"/>
      <c r="AJF150" s="6"/>
      <c r="AJG150" s="6"/>
      <c r="AJH150" s="6"/>
      <c r="AJI150" s="6"/>
      <c r="AJJ150" s="6"/>
      <c r="AJK150" s="6"/>
      <c r="AJL150" s="6"/>
      <c r="AJM150" s="6"/>
      <c r="AJN150" s="6"/>
      <c r="AJO150" s="6"/>
      <c r="AJP150" s="6"/>
      <c r="AJQ150" s="6"/>
      <c r="AJR150" s="6"/>
      <c r="AJS150" s="6"/>
      <c r="AJT150" s="6"/>
      <c r="AJU150" s="6"/>
      <c r="AJV150" s="6"/>
      <c r="AJW150" s="6"/>
      <c r="AJX150" s="6"/>
      <c r="AJY150" s="6"/>
      <c r="AJZ150" s="6"/>
      <c r="AKA150" s="6"/>
      <c r="AKB150" s="6"/>
      <c r="AKC150" s="6"/>
      <c r="AKD150" s="6"/>
      <c r="AKE150" s="6"/>
      <c r="AKF150" s="6"/>
      <c r="AKG150" s="6"/>
      <c r="AKH150" s="6"/>
      <c r="AKI150" s="6"/>
      <c r="AKJ150" s="6"/>
      <c r="AKK150" s="6"/>
      <c r="AKL150" s="6"/>
      <c r="AKM150" s="6"/>
      <c r="AKN150" s="6"/>
      <c r="AKO150" s="6"/>
      <c r="AKP150" s="6"/>
      <c r="AKQ150" s="6"/>
      <c r="AKR150" s="6"/>
      <c r="AKS150" s="6"/>
      <c r="AKT150" s="6"/>
      <c r="AKU150" s="6"/>
      <c r="AKV150" s="6"/>
      <c r="AKW150" s="6"/>
      <c r="AKX150" s="6"/>
      <c r="AKY150" s="6"/>
      <c r="AKZ150" s="6"/>
      <c r="ALA150" s="6"/>
      <c r="ALB150" s="6"/>
      <c r="ALC150" s="6"/>
      <c r="ALD150" s="6"/>
      <c r="ALE150" s="6"/>
      <c r="ALF150" s="6"/>
      <c r="ALG150" s="6"/>
      <c r="ALH150" s="6"/>
      <c r="ALI150" s="6"/>
      <c r="ALJ150" s="6"/>
      <c r="ALK150" s="6"/>
      <c r="ALL150" s="6"/>
      <c r="ALM150" s="6"/>
      <c r="ALN150" s="6"/>
      <c r="ALO150" s="6"/>
      <c r="ALP150" s="6"/>
      <c r="ALQ150" s="6"/>
      <c r="ALR150" s="6"/>
      <c r="ALS150" s="6"/>
      <c r="ALT150" s="6"/>
      <c r="ALU150" s="6"/>
      <c r="ALV150" s="6"/>
      <c r="ALW150" s="6"/>
      <c r="ALX150" s="6"/>
      <c r="ALY150" s="6"/>
      <c r="ALZ150" s="6"/>
      <c r="AMA150" s="6"/>
      <c r="AMB150" s="6"/>
      <c r="AMC150" s="6"/>
      <c r="AMD150" s="6"/>
      <c r="AME150" s="6"/>
    </row>
    <row r="151" spans="1:1019" ht="15.2" customHeight="1" x14ac:dyDescent="0.25">
      <c r="A151" s="38" t="s">
        <v>112</v>
      </c>
      <c r="B151" s="4" t="s">
        <v>123</v>
      </c>
      <c r="C151" s="3">
        <v>0.51200000000000001</v>
      </c>
      <c r="D151" s="3">
        <v>1.1140000000000001</v>
      </c>
      <c r="E151" s="4" t="s">
        <v>150</v>
      </c>
      <c r="F151" s="3">
        <f>1.011-0.225-0.13-0.04-0.085-0.1-0.015-0.08</f>
        <v>0.33599999999999991</v>
      </c>
      <c r="G151" s="42" t="s">
        <v>10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/>
      <c r="OQ151" s="6"/>
      <c r="OR151" s="6"/>
      <c r="OS151" s="6"/>
      <c r="OT151" s="6"/>
      <c r="OU151" s="6"/>
      <c r="OV151" s="6"/>
      <c r="OW151" s="6"/>
      <c r="OX151" s="6"/>
      <c r="OY151" s="6"/>
      <c r="OZ151" s="6"/>
      <c r="PA151" s="6"/>
      <c r="PB151" s="6"/>
      <c r="PC151" s="6"/>
      <c r="PD151" s="6"/>
      <c r="PE151" s="6"/>
      <c r="PF151" s="6"/>
      <c r="PG151" s="6"/>
      <c r="PH151" s="6"/>
      <c r="PI151" s="6"/>
      <c r="PJ151" s="6"/>
      <c r="PK151" s="6"/>
      <c r="PL151" s="6"/>
      <c r="PM151" s="6"/>
      <c r="PN151" s="6"/>
      <c r="PO151" s="6"/>
      <c r="PP151" s="6"/>
      <c r="PQ151" s="6"/>
      <c r="PR151" s="6"/>
      <c r="PS151" s="6"/>
      <c r="PT151" s="6"/>
      <c r="PU151" s="6"/>
      <c r="PV151" s="6"/>
      <c r="PW151" s="6"/>
      <c r="PX151" s="6"/>
      <c r="PY151" s="6"/>
      <c r="PZ151" s="6"/>
      <c r="QA151" s="6"/>
      <c r="QB151" s="6"/>
      <c r="QC151" s="6"/>
      <c r="QD151" s="6"/>
      <c r="QE151" s="6"/>
      <c r="QF151" s="6"/>
      <c r="QG151" s="6"/>
      <c r="QH151" s="6"/>
      <c r="QI151" s="6"/>
      <c r="QJ151" s="6"/>
      <c r="QK151" s="6"/>
      <c r="QL151" s="6"/>
      <c r="QM151" s="6"/>
      <c r="QN151" s="6"/>
      <c r="QO151" s="6"/>
      <c r="QP151" s="6"/>
      <c r="QQ151" s="6"/>
      <c r="QR151" s="6"/>
      <c r="QS151" s="6"/>
      <c r="QT151" s="6"/>
      <c r="QU151" s="6"/>
      <c r="QV151" s="6"/>
      <c r="QW151" s="6"/>
      <c r="QX151" s="6"/>
      <c r="QY151" s="6"/>
      <c r="QZ151" s="6"/>
      <c r="RA151" s="6"/>
      <c r="RB151" s="6"/>
      <c r="RC151" s="6"/>
      <c r="RD151" s="6"/>
      <c r="RE151" s="6"/>
      <c r="RF151" s="6"/>
      <c r="RG151" s="6"/>
      <c r="RH151" s="6"/>
      <c r="RI151" s="6"/>
      <c r="RJ151" s="6"/>
      <c r="RK151" s="6"/>
      <c r="RL151" s="6"/>
      <c r="RM151" s="6"/>
      <c r="RN151" s="6"/>
      <c r="RO151" s="6"/>
      <c r="RP151" s="6"/>
      <c r="RQ151" s="6"/>
      <c r="RR151" s="6"/>
      <c r="RS151" s="6"/>
      <c r="RT151" s="6"/>
      <c r="RU151" s="6"/>
      <c r="RV151" s="6"/>
      <c r="RW151" s="6"/>
      <c r="RX151" s="6"/>
      <c r="RY151" s="6"/>
      <c r="RZ151" s="6"/>
      <c r="SA151" s="6"/>
      <c r="SB151" s="6"/>
      <c r="SC151" s="6"/>
      <c r="SD151" s="6"/>
      <c r="SE151" s="6"/>
      <c r="SF151" s="6"/>
      <c r="SG151" s="6"/>
      <c r="SH151" s="6"/>
      <c r="SI151" s="6"/>
      <c r="SJ151" s="6"/>
      <c r="SK151" s="6"/>
      <c r="SL151" s="6"/>
      <c r="SM151" s="6"/>
      <c r="SN151" s="6"/>
      <c r="SO151" s="6"/>
      <c r="SP151" s="6"/>
      <c r="SQ151" s="6"/>
      <c r="SR151" s="6"/>
      <c r="SS151" s="6"/>
      <c r="ST151" s="6"/>
      <c r="SU151" s="6"/>
      <c r="SV151" s="6"/>
      <c r="SW151" s="6"/>
      <c r="SX151" s="6"/>
      <c r="SY151" s="6"/>
      <c r="SZ151" s="6"/>
      <c r="TA151" s="6"/>
      <c r="TB151" s="6"/>
      <c r="TC151" s="6"/>
      <c r="TD151" s="6"/>
      <c r="TE151" s="6"/>
      <c r="TF151" s="6"/>
      <c r="TG151" s="6"/>
      <c r="TH151" s="6"/>
      <c r="TI151" s="6"/>
      <c r="TJ151" s="6"/>
      <c r="TK151" s="6"/>
      <c r="TL151" s="6"/>
      <c r="TM151" s="6"/>
      <c r="TN151" s="6"/>
      <c r="TO151" s="6"/>
      <c r="TP151" s="6"/>
      <c r="TQ151" s="6"/>
      <c r="TR151" s="6"/>
      <c r="TS151" s="6"/>
      <c r="TT151" s="6"/>
      <c r="TU151" s="6"/>
      <c r="TV151" s="6"/>
      <c r="TW151" s="6"/>
      <c r="TX151" s="6"/>
      <c r="TY151" s="6"/>
      <c r="TZ151" s="6"/>
      <c r="UA151" s="6"/>
      <c r="UB151" s="6"/>
      <c r="UC151" s="6"/>
      <c r="UD151" s="6"/>
      <c r="UE151" s="6"/>
      <c r="UF151" s="6"/>
      <c r="UG151" s="6"/>
      <c r="UH151" s="6"/>
      <c r="UI151" s="6"/>
      <c r="UJ151" s="6"/>
      <c r="UK151" s="6"/>
      <c r="UL151" s="6"/>
      <c r="UM151" s="6"/>
      <c r="UN151" s="6"/>
      <c r="UO151" s="6"/>
      <c r="UP151" s="6"/>
      <c r="UQ151" s="6"/>
      <c r="UR151" s="6"/>
      <c r="US151" s="6"/>
      <c r="UT151" s="6"/>
      <c r="UU151" s="6"/>
      <c r="UV151" s="6"/>
      <c r="UW151" s="6"/>
      <c r="UX151" s="6"/>
      <c r="UY151" s="6"/>
      <c r="UZ151" s="6"/>
      <c r="VA151" s="6"/>
      <c r="VB151" s="6"/>
      <c r="VC151" s="6"/>
      <c r="VD151" s="6"/>
      <c r="VE151" s="6"/>
      <c r="VF151" s="6"/>
      <c r="VG151" s="6"/>
      <c r="VH151" s="6"/>
      <c r="VI151" s="6"/>
      <c r="VJ151" s="6"/>
      <c r="VK151" s="6"/>
      <c r="VL151" s="6"/>
      <c r="VM151" s="6"/>
      <c r="VN151" s="6"/>
      <c r="VO151" s="6"/>
      <c r="VP151" s="6"/>
      <c r="VQ151" s="6"/>
      <c r="VR151" s="6"/>
      <c r="VS151" s="6"/>
      <c r="VT151" s="6"/>
      <c r="VU151" s="6"/>
      <c r="VV151" s="6"/>
      <c r="VW151" s="6"/>
      <c r="VX151" s="6"/>
      <c r="VY151" s="6"/>
      <c r="VZ151" s="6"/>
      <c r="WA151" s="6"/>
      <c r="WB151" s="6"/>
      <c r="WC151" s="6"/>
      <c r="WD151" s="6"/>
      <c r="WE151" s="6"/>
      <c r="WF151" s="6"/>
      <c r="WG151" s="6"/>
      <c r="WH151" s="6"/>
      <c r="WI151" s="6"/>
      <c r="WJ151" s="6"/>
      <c r="WK151" s="6"/>
      <c r="WL151" s="6"/>
      <c r="WM151" s="6"/>
      <c r="WN151" s="6"/>
      <c r="WO151" s="6"/>
      <c r="WP151" s="6"/>
      <c r="WQ151" s="6"/>
      <c r="WR151" s="6"/>
      <c r="WS151" s="6"/>
      <c r="WT151" s="6"/>
      <c r="WU151" s="6"/>
      <c r="WV151" s="6"/>
      <c r="WW151" s="6"/>
      <c r="WX151" s="6"/>
      <c r="WY151" s="6"/>
      <c r="WZ151" s="6"/>
      <c r="XA151" s="6"/>
      <c r="XB151" s="6"/>
      <c r="XC151" s="6"/>
      <c r="XD151" s="6"/>
      <c r="XE151" s="6"/>
      <c r="XF151" s="6"/>
      <c r="XG151" s="6"/>
      <c r="XH151" s="6"/>
      <c r="XI151" s="6"/>
      <c r="XJ151" s="6"/>
      <c r="XK151" s="6"/>
      <c r="XL151" s="6"/>
      <c r="XM151" s="6"/>
      <c r="XN151" s="6"/>
      <c r="XO151" s="6"/>
      <c r="XP151" s="6"/>
      <c r="XQ151" s="6"/>
      <c r="XR151" s="6"/>
      <c r="XS151" s="6"/>
      <c r="XT151" s="6"/>
      <c r="XU151" s="6"/>
      <c r="XV151" s="6"/>
      <c r="XW151" s="6"/>
      <c r="XX151" s="6"/>
      <c r="XY151" s="6"/>
      <c r="XZ151" s="6"/>
      <c r="YA151" s="6"/>
      <c r="YB151" s="6"/>
      <c r="YC151" s="6"/>
      <c r="YD151" s="6"/>
      <c r="YE151" s="6"/>
      <c r="YF151" s="6"/>
      <c r="YG151" s="6"/>
      <c r="YH151" s="6"/>
      <c r="YI151" s="6"/>
      <c r="YJ151" s="6"/>
      <c r="YK151" s="6"/>
      <c r="YL151" s="6"/>
      <c r="YM151" s="6"/>
      <c r="YN151" s="6"/>
      <c r="YO151" s="6"/>
      <c r="YP151" s="6"/>
      <c r="YQ151" s="6"/>
      <c r="YR151" s="6"/>
      <c r="YS151" s="6"/>
      <c r="YT151" s="6"/>
      <c r="YU151" s="6"/>
      <c r="YV151" s="6"/>
      <c r="YW151" s="6"/>
      <c r="YX151" s="6"/>
      <c r="YY151" s="6"/>
      <c r="YZ151" s="6"/>
      <c r="ZA151" s="6"/>
      <c r="ZB151" s="6"/>
      <c r="ZC151" s="6"/>
      <c r="ZD151" s="6"/>
      <c r="ZE151" s="6"/>
      <c r="ZF151" s="6"/>
      <c r="ZG151" s="6"/>
      <c r="ZH151" s="6"/>
      <c r="ZI151" s="6"/>
      <c r="ZJ151" s="6"/>
      <c r="ZK151" s="6"/>
      <c r="ZL151" s="6"/>
      <c r="ZM151" s="6"/>
      <c r="ZN151" s="6"/>
      <c r="ZO151" s="6"/>
      <c r="ZP151" s="6"/>
      <c r="ZQ151" s="6"/>
      <c r="ZR151" s="6"/>
      <c r="ZS151" s="6"/>
      <c r="ZT151" s="6"/>
      <c r="ZU151" s="6"/>
      <c r="ZV151" s="6"/>
      <c r="ZW151" s="6"/>
      <c r="ZX151" s="6"/>
      <c r="ZY151" s="6"/>
      <c r="ZZ151" s="6"/>
      <c r="AAA151" s="6"/>
      <c r="AAB151" s="6"/>
      <c r="AAC151" s="6"/>
      <c r="AAD151" s="6"/>
      <c r="AAE151" s="6"/>
      <c r="AAF151" s="6"/>
      <c r="AAG151" s="6"/>
      <c r="AAH151" s="6"/>
      <c r="AAI151" s="6"/>
      <c r="AAJ151" s="6"/>
      <c r="AAK151" s="6"/>
      <c r="AAL151" s="6"/>
      <c r="AAM151" s="6"/>
      <c r="AAN151" s="6"/>
      <c r="AAO151" s="6"/>
      <c r="AAP151" s="6"/>
      <c r="AAQ151" s="6"/>
      <c r="AAR151" s="6"/>
      <c r="AAS151" s="6"/>
      <c r="AAT151" s="6"/>
      <c r="AAU151" s="6"/>
      <c r="AAV151" s="6"/>
      <c r="AAW151" s="6"/>
      <c r="AAX151" s="6"/>
      <c r="AAY151" s="6"/>
      <c r="AAZ151" s="6"/>
      <c r="ABA151" s="6"/>
      <c r="ABB151" s="6"/>
      <c r="ABC151" s="6"/>
      <c r="ABD151" s="6"/>
      <c r="ABE151" s="6"/>
      <c r="ABF151" s="6"/>
      <c r="ABG151" s="6"/>
      <c r="ABH151" s="6"/>
      <c r="ABI151" s="6"/>
      <c r="ABJ151" s="6"/>
      <c r="ABK151" s="6"/>
      <c r="ABL151" s="6"/>
      <c r="ABM151" s="6"/>
      <c r="ABN151" s="6"/>
      <c r="ABO151" s="6"/>
      <c r="ABP151" s="6"/>
      <c r="ABQ151" s="6"/>
      <c r="ABR151" s="6"/>
      <c r="ABS151" s="6"/>
      <c r="ABT151" s="6"/>
      <c r="ABU151" s="6"/>
      <c r="ABV151" s="6"/>
      <c r="ABW151" s="6"/>
      <c r="ABX151" s="6"/>
      <c r="ABY151" s="6"/>
      <c r="ABZ151" s="6"/>
      <c r="ACA151" s="6"/>
      <c r="ACB151" s="6"/>
      <c r="ACC151" s="6"/>
      <c r="ACD151" s="6"/>
      <c r="ACE151" s="6"/>
      <c r="ACF151" s="6"/>
      <c r="ACG151" s="6"/>
      <c r="ACH151" s="6"/>
      <c r="ACI151" s="6"/>
      <c r="ACJ151" s="6"/>
      <c r="ACK151" s="6"/>
      <c r="ACL151" s="6"/>
      <c r="ACM151" s="6"/>
      <c r="ACN151" s="6"/>
      <c r="ACO151" s="6"/>
      <c r="ACP151" s="6"/>
      <c r="ACQ151" s="6"/>
      <c r="ACR151" s="6"/>
      <c r="ACS151" s="6"/>
      <c r="ACT151" s="6"/>
      <c r="ACU151" s="6"/>
      <c r="ACV151" s="6"/>
      <c r="ACW151" s="6"/>
      <c r="ACX151" s="6"/>
      <c r="ACY151" s="6"/>
      <c r="ACZ151" s="6"/>
      <c r="ADA151" s="6"/>
      <c r="ADB151" s="6"/>
      <c r="ADC151" s="6"/>
      <c r="ADD151" s="6"/>
      <c r="ADE151" s="6"/>
      <c r="ADF151" s="6"/>
      <c r="ADG151" s="6"/>
      <c r="ADH151" s="6"/>
      <c r="ADI151" s="6"/>
      <c r="ADJ151" s="6"/>
      <c r="ADK151" s="6"/>
      <c r="ADL151" s="6"/>
      <c r="ADM151" s="6"/>
      <c r="ADN151" s="6"/>
      <c r="ADO151" s="6"/>
      <c r="ADP151" s="6"/>
      <c r="ADQ151" s="6"/>
      <c r="ADR151" s="6"/>
      <c r="ADS151" s="6"/>
      <c r="ADT151" s="6"/>
      <c r="ADU151" s="6"/>
      <c r="ADV151" s="6"/>
      <c r="ADW151" s="6"/>
      <c r="ADX151" s="6"/>
      <c r="ADY151" s="6"/>
      <c r="ADZ151" s="6"/>
      <c r="AEA151" s="6"/>
      <c r="AEB151" s="6"/>
      <c r="AEC151" s="6"/>
      <c r="AED151" s="6"/>
      <c r="AEE151" s="6"/>
      <c r="AEF151" s="6"/>
      <c r="AEG151" s="6"/>
      <c r="AEH151" s="6"/>
      <c r="AEI151" s="6"/>
      <c r="AEJ151" s="6"/>
      <c r="AEK151" s="6"/>
      <c r="AEL151" s="6"/>
      <c r="AEM151" s="6"/>
      <c r="AEN151" s="6"/>
      <c r="AEO151" s="6"/>
      <c r="AEP151" s="6"/>
      <c r="AEQ151" s="6"/>
      <c r="AER151" s="6"/>
      <c r="AES151" s="6"/>
      <c r="AET151" s="6"/>
      <c r="AEU151" s="6"/>
      <c r="AEV151" s="6"/>
      <c r="AEW151" s="6"/>
      <c r="AEX151" s="6"/>
      <c r="AEY151" s="6"/>
      <c r="AEZ151" s="6"/>
      <c r="AFA151" s="6"/>
      <c r="AFB151" s="6"/>
      <c r="AFC151" s="6"/>
      <c r="AFD151" s="6"/>
      <c r="AFE151" s="6"/>
      <c r="AFF151" s="6"/>
      <c r="AFG151" s="6"/>
      <c r="AFH151" s="6"/>
      <c r="AFI151" s="6"/>
      <c r="AFJ151" s="6"/>
      <c r="AFK151" s="6"/>
      <c r="AFL151" s="6"/>
      <c r="AFM151" s="6"/>
      <c r="AFN151" s="6"/>
      <c r="AFO151" s="6"/>
      <c r="AFP151" s="6"/>
      <c r="AFQ151" s="6"/>
      <c r="AFR151" s="6"/>
      <c r="AFS151" s="6"/>
      <c r="AFT151" s="6"/>
      <c r="AFU151" s="6"/>
      <c r="AFV151" s="6"/>
      <c r="AFW151" s="6"/>
      <c r="AFX151" s="6"/>
      <c r="AFY151" s="6"/>
      <c r="AFZ151" s="6"/>
      <c r="AGA151" s="6"/>
      <c r="AGB151" s="6"/>
      <c r="AGC151" s="6"/>
      <c r="AGD151" s="6"/>
      <c r="AGE151" s="6"/>
      <c r="AGF151" s="6"/>
      <c r="AGG151" s="6"/>
      <c r="AGH151" s="6"/>
      <c r="AGI151" s="6"/>
      <c r="AGJ151" s="6"/>
      <c r="AGK151" s="6"/>
      <c r="AGL151" s="6"/>
      <c r="AGM151" s="6"/>
      <c r="AGN151" s="6"/>
      <c r="AGO151" s="6"/>
      <c r="AGP151" s="6"/>
      <c r="AGQ151" s="6"/>
      <c r="AGR151" s="6"/>
      <c r="AGS151" s="6"/>
      <c r="AGT151" s="6"/>
      <c r="AGU151" s="6"/>
      <c r="AGV151" s="6"/>
      <c r="AGW151" s="6"/>
      <c r="AGX151" s="6"/>
      <c r="AGY151" s="6"/>
      <c r="AGZ151" s="6"/>
      <c r="AHA151" s="6"/>
      <c r="AHB151" s="6"/>
      <c r="AHC151" s="6"/>
      <c r="AHD151" s="6"/>
      <c r="AHE151" s="6"/>
      <c r="AHF151" s="6"/>
      <c r="AHG151" s="6"/>
      <c r="AHH151" s="6"/>
      <c r="AHI151" s="6"/>
      <c r="AHJ151" s="6"/>
      <c r="AHK151" s="6"/>
      <c r="AHL151" s="6"/>
      <c r="AHM151" s="6"/>
      <c r="AHN151" s="6"/>
      <c r="AHO151" s="6"/>
      <c r="AHP151" s="6"/>
      <c r="AHQ151" s="6"/>
      <c r="AHR151" s="6"/>
      <c r="AHS151" s="6"/>
      <c r="AHT151" s="6"/>
      <c r="AHU151" s="6"/>
      <c r="AHV151" s="6"/>
      <c r="AHW151" s="6"/>
      <c r="AHX151" s="6"/>
      <c r="AHY151" s="6"/>
      <c r="AHZ151" s="6"/>
      <c r="AIA151" s="6"/>
      <c r="AIB151" s="6"/>
      <c r="AIC151" s="6"/>
      <c r="AID151" s="6"/>
      <c r="AIE151" s="6"/>
      <c r="AIF151" s="6"/>
      <c r="AIG151" s="6"/>
      <c r="AIH151" s="6"/>
      <c r="AII151" s="6"/>
      <c r="AIJ151" s="6"/>
      <c r="AIK151" s="6"/>
      <c r="AIL151" s="6"/>
      <c r="AIM151" s="6"/>
      <c r="AIN151" s="6"/>
      <c r="AIO151" s="6"/>
      <c r="AIP151" s="6"/>
      <c r="AIQ151" s="6"/>
      <c r="AIR151" s="6"/>
      <c r="AIS151" s="6"/>
      <c r="AIT151" s="6"/>
      <c r="AIU151" s="6"/>
      <c r="AIV151" s="6"/>
      <c r="AIW151" s="6"/>
      <c r="AIX151" s="6"/>
      <c r="AIY151" s="6"/>
      <c r="AIZ151" s="6"/>
      <c r="AJA151" s="6"/>
      <c r="AJB151" s="6"/>
      <c r="AJC151" s="6"/>
      <c r="AJD151" s="6"/>
      <c r="AJE151" s="6"/>
      <c r="AJF151" s="6"/>
      <c r="AJG151" s="6"/>
      <c r="AJH151" s="6"/>
      <c r="AJI151" s="6"/>
      <c r="AJJ151" s="6"/>
      <c r="AJK151" s="6"/>
      <c r="AJL151" s="6"/>
      <c r="AJM151" s="6"/>
      <c r="AJN151" s="6"/>
      <c r="AJO151" s="6"/>
      <c r="AJP151" s="6"/>
      <c r="AJQ151" s="6"/>
      <c r="AJR151" s="6"/>
      <c r="AJS151" s="6"/>
      <c r="AJT151" s="6"/>
      <c r="AJU151" s="6"/>
      <c r="AJV151" s="6"/>
      <c r="AJW151" s="6"/>
      <c r="AJX151" s="6"/>
      <c r="AJY151" s="6"/>
      <c r="AJZ151" s="6"/>
      <c r="AKA151" s="6"/>
      <c r="AKB151" s="6"/>
      <c r="AKC151" s="6"/>
      <c r="AKD151" s="6"/>
      <c r="AKE151" s="6"/>
      <c r="AKF151" s="6"/>
      <c r="AKG151" s="6"/>
      <c r="AKH151" s="6"/>
      <c r="AKI151" s="6"/>
      <c r="AKJ151" s="6"/>
      <c r="AKK151" s="6"/>
      <c r="AKL151" s="6"/>
      <c r="AKM151" s="6"/>
      <c r="AKN151" s="6"/>
      <c r="AKO151" s="6"/>
      <c r="AKP151" s="6"/>
      <c r="AKQ151" s="6"/>
      <c r="AKR151" s="6"/>
      <c r="AKS151" s="6"/>
      <c r="AKT151" s="6"/>
      <c r="AKU151" s="6"/>
      <c r="AKV151" s="6"/>
      <c r="AKW151" s="6"/>
      <c r="AKX151" s="6"/>
      <c r="AKY151" s="6"/>
      <c r="AKZ151" s="6"/>
      <c r="ALA151" s="6"/>
      <c r="ALB151" s="6"/>
      <c r="ALC151" s="6"/>
      <c r="ALD151" s="6"/>
      <c r="ALE151" s="6"/>
      <c r="ALF151" s="6"/>
      <c r="ALG151" s="6"/>
      <c r="ALH151" s="6"/>
      <c r="ALI151" s="6"/>
      <c r="ALJ151" s="6"/>
      <c r="ALK151" s="6"/>
      <c r="ALL151" s="6"/>
      <c r="ALM151" s="6"/>
      <c r="ALN151" s="6"/>
      <c r="ALO151" s="6"/>
      <c r="ALP151" s="6"/>
      <c r="ALQ151" s="6"/>
      <c r="ALR151" s="6"/>
      <c r="ALS151" s="6"/>
      <c r="ALT151" s="6"/>
      <c r="ALU151" s="6"/>
      <c r="ALV151" s="6"/>
      <c r="ALW151" s="6"/>
      <c r="ALX151" s="6"/>
      <c r="ALY151" s="6"/>
      <c r="ALZ151" s="6"/>
      <c r="AMA151" s="6"/>
      <c r="AMB151" s="6"/>
      <c r="AMC151" s="6"/>
      <c r="AMD151" s="6"/>
      <c r="AME151" s="6"/>
    </row>
    <row r="152" spans="1:1019" x14ac:dyDescent="0.25">
      <c r="A152" s="43" t="s">
        <v>113</v>
      </c>
      <c r="B152" s="44" t="s">
        <v>204</v>
      </c>
      <c r="C152" s="3">
        <v>0.27</v>
      </c>
      <c r="D152" s="3">
        <v>0.47</v>
      </c>
      <c r="E152" s="4" t="s">
        <v>149</v>
      </c>
      <c r="F152" s="3">
        <f>1.014-0.275-0.115-0.1-0.055-0.06-0.22-0.05</f>
        <v>0.13900000000000001</v>
      </c>
      <c r="G152" s="42" t="s">
        <v>10</v>
      </c>
    </row>
    <row r="153" spans="1:1019" ht="15.2" customHeight="1" x14ac:dyDescent="0.25">
      <c r="A153" s="43" t="s">
        <v>114</v>
      </c>
      <c r="B153" s="44" t="s">
        <v>146</v>
      </c>
      <c r="C153" s="45">
        <v>0.73799999999999999</v>
      </c>
      <c r="D153" s="45">
        <v>1.4039999999999999</v>
      </c>
      <c r="E153" s="44" t="s">
        <v>245</v>
      </c>
      <c r="F153" s="45">
        <v>0.26500000000000001</v>
      </c>
      <c r="G153" s="42" t="s">
        <v>10</v>
      </c>
    </row>
    <row r="154" spans="1:1019" ht="15.2" customHeight="1" x14ac:dyDescent="0.25">
      <c r="A154" s="43" t="s">
        <v>114</v>
      </c>
      <c r="B154" s="44" t="s">
        <v>29</v>
      </c>
      <c r="C154" s="45">
        <v>0.187</v>
      </c>
      <c r="D154" s="45">
        <v>0.34699999999999998</v>
      </c>
      <c r="E154" s="44" t="s">
        <v>180</v>
      </c>
      <c r="F154" s="9">
        <f>1.013-0.23-0.41-0.301</f>
        <v>7.1999999999999953E-2</v>
      </c>
      <c r="G154" s="21" t="s">
        <v>10</v>
      </c>
    </row>
    <row r="155" spans="1:1019" ht="15.2" customHeight="1" x14ac:dyDescent="0.25">
      <c r="A155" s="27" t="s">
        <v>115</v>
      </c>
      <c r="B155" s="23" t="s">
        <v>237</v>
      </c>
      <c r="C155" s="22">
        <v>1.66</v>
      </c>
      <c r="D155" s="22">
        <v>1.89</v>
      </c>
      <c r="E155" s="23" t="s">
        <v>238</v>
      </c>
      <c r="F155" s="22">
        <v>1.2689999999999999</v>
      </c>
      <c r="G155" s="21" t="s">
        <v>10</v>
      </c>
    </row>
    <row r="156" spans="1:1019" ht="15.2" customHeight="1" x14ac:dyDescent="0.25">
      <c r="A156" s="27" t="s">
        <v>115</v>
      </c>
      <c r="B156" s="23" t="s">
        <v>237</v>
      </c>
      <c r="C156" s="22">
        <v>1.65</v>
      </c>
      <c r="D156" s="22">
        <v>1.86</v>
      </c>
      <c r="E156" s="23" t="s">
        <v>239</v>
      </c>
      <c r="F156" s="22">
        <v>1.286</v>
      </c>
      <c r="G156" s="21" t="s">
        <v>10</v>
      </c>
    </row>
    <row r="157" spans="1:1019" ht="15.2" customHeight="1" x14ac:dyDescent="0.25">
      <c r="A157" s="27" t="s">
        <v>115</v>
      </c>
      <c r="B157" s="23" t="s">
        <v>237</v>
      </c>
      <c r="C157" s="22">
        <v>1.74</v>
      </c>
      <c r="D157" s="22">
        <v>1.98</v>
      </c>
      <c r="E157" s="23" t="s">
        <v>240</v>
      </c>
      <c r="F157" s="22">
        <v>1.33</v>
      </c>
      <c r="G157" s="21" t="s">
        <v>10</v>
      </c>
    </row>
    <row r="158" spans="1:1019" ht="15.2" customHeight="1" x14ac:dyDescent="0.25">
      <c r="A158" s="27" t="s">
        <v>115</v>
      </c>
      <c r="B158" s="23" t="s">
        <v>237</v>
      </c>
      <c r="C158" s="22">
        <v>1.64</v>
      </c>
      <c r="D158" s="22">
        <v>1.87</v>
      </c>
      <c r="E158" s="23" t="s">
        <v>241</v>
      </c>
      <c r="F158" s="22">
        <v>1.2549999999999999</v>
      </c>
      <c r="G158" s="21" t="s">
        <v>10</v>
      </c>
    </row>
    <row r="159" spans="1:1019" ht="15.2" customHeight="1" x14ac:dyDescent="0.25">
      <c r="A159" s="27" t="s">
        <v>115</v>
      </c>
      <c r="B159" s="23" t="s">
        <v>237</v>
      </c>
      <c r="C159" s="22">
        <v>1.62</v>
      </c>
      <c r="D159" s="22">
        <v>1.85</v>
      </c>
      <c r="E159" s="23" t="s">
        <v>242</v>
      </c>
      <c r="F159" s="22">
        <v>1.274</v>
      </c>
      <c r="G159" s="21" t="s">
        <v>10</v>
      </c>
    </row>
    <row r="160" spans="1:1019" ht="15.2" customHeight="1" x14ac:dyDescent="0.25">
      <c r="A160" s="27" t="s">
        <v>115</v>
      </c>
      <c r="B160" s="23" t="s">
        <v>237</v>
      </c>
      <c r="C160" s="22">
        <v>1.69</v>
      </c>
      <c r="D160" s="22">
        <v>1.91</v>
      </c>
      <c r="E160" s="23" t="s">
        <v>249</v>
      </c>
      <c r="F160" s="22">
        <v>1.282</v>
      </c>
      <c r="G160" s="21" t="s">
        <v>10</v>
      </c>
    </row>
    <row r="161" spans="1:1019" x14ac:dyDescent="0.25">
      <c r="A161" s="46" t="s">
        <v>116</v>
      </c>
      <c r="B161" s="57" t="s">
        <v>19</v>
      </c>
      <c r="C161" s="22">
        <v>1.835</v>
      </c>
      <c r="D161" s="22">
        <v>2.0150000000000001</v>
      </c>
      <c r="E161" s="23" t="s">
        <v>250</v>
      </c>
      <c r="F161" s="22">
        <v>0.98599999999999999</v>
      </c>
      <c r="G161" s="21" t="s">
        <v>10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  <c r="WW161" s="6"/>
      <c r="WX161" s="6"/>
      <c r="WY161" s="6"/>
      <c r="WZ161" s="6"/>
      <c r="XA161" s="6"/>
      <c r="XB161" s="6"/>
      <c r="XC161" s="6"/>
      <c r="XD161" s="6"/>
      <c r="XE161" s="6"/>
      <c r="XF161" s="6"/>
      <c r="XG161" s="6"/>
      <c r="XH161" s="6"/>
      <c r="XI161" s="6"/>
      <c r="XJ161" s="6"/>
      <c r="XK161" s="6"/>
      <c r="XL161" s="6"/>
      <c r="XM161" s="6"/>
      <c r="XN161" s="6"/>
      <c r="XO161" s="6"/>
      <c r="XP161" s="6"/>
      <c r="XQ161" s="6"/>
      <c r="XR161" s="6"/>
      <c r="XS161" s="6"/>
      <c r="XT161" s="6"/>
      <c r="XU161" s="6"/>
      <c r="XV161" s="6"/>
      <c r="XW161" s="6"/>
      <c r="XX161" s="6"/>
      <c r="XY161" s="6"/>
      <c r="XZ161" s="6"/>
      <c r="YA161" s="6"/>
      <c r="YB161" s="6"/>
      <c r="YC161" s="6"/>
      <c r="YD161" s="6"/>
      <c r="YE161" s="6"/>
      <c r="YF161" s="6"/>
      <c r="YG161" s="6"/>
      <c r="YH161" s="6"/>
      <c r="YI161" s="6"/>
      <c r="YJ161" s="6"/>
      <c r="YK161" s="6"/>
      <c r="YL161" s="6"/>
      <c r="YM161" s="6"/>
      <c r="YN161" s="6"/>
      <c r="YO161" s="6"/>
      <c r="YP161" s="6"/>
      <c r="YQ161" s="6"/>
      <c r="YR161" s="6"/>
      <c r="YS161" s="6"/>
      <c r="YT161" s="6"/>
      <c r="YU161" s="6"/>
      <c r="YV161" s="6"/>
      <c r="YW161" s="6"/>
      <c r="YX161" s="6"/>
      <c r="YY161" s="6"/>
      <c r="YZ161" s="6"/>
      <c r="ZA161" s="6"/>
      <c r="ZB161" s="6"/>
      <c r="ZC161" s="6"/>
      <c r="ZD161" s="6"/>
      <c r="ZE161" s="6"/>
      <c r="ZF161" s="6"/>
      <c r="ZG161" s="6"/>
      <c r="ZH161" s="6"/>
      <c r="ZI161" s="6"/>
      <c r="ZJ161" s="6"/>
      <c r="ZK161" s="6"/>
      <c r="ZL161" s="6"/>
      <c r="ZM161" s="6"/>
      <c r="ZN161" s="6"/>
      <c r="ZO161" s="6"/>
      <c r="ZP161" s="6"/>
      <c r="ZQ161" s="6"/>
      <c r="ZR161" s="6"/>
      <c r="ZS161" s="6"/>
      <c r="ZT161" s="6"/>
      <c r="ZU161" s="6"/>
      <c r="ZV161" s="6"/>
      <c r="ZW161" s="6"/>
      <c r="ZX161" s="6"/>
      <c r="ZY161" s="6"/>
      <c r="ZZ161" s="6"/>
      <c r="AAA161" s="6"/>
      <c r="AAB161" s="6"/>
      <c r="AAC161" s="6"/>
      <c r="AAD161" s="6"/>
      <c r="AAE161" s="6"/>
      <c r="AAF161" s="6"/>
      <c r="AAG161" s="6"/>
      <c r="AAH161" s="6"/>
      <c r="AAI161" s="6"/>
      <c r="AAJ161" s="6"/>
      <c r="AAK161" s="6"/>
      <c r="AAL161" s="6"/>
      <c r="AAM161" s="6"/>
      <c r="AAN161" s="6"/>
      <c r="AAO161" s="6"/>
      <c r="AAP161" s="6"/>
      <c r="AAQ161" s="6"/>
      <c r="AAR161" s="6"/>
      <c r="AAS161" s="6"/>
      <c r="AAT161" s="6"/>
      <c r="AAU161" s="6"/>
      <c r="AAV161" s="6"/>
      <c r="AAW161" s="6"/>
      <c r="AAX161" s="6"/>
      <c r="AAY161" s="6"/>
      <c r="AAZ161" s="6"/>
      <c r="ABA161" s="6"/>
      <c r="ABB161" s="6"/>
      <c r="ABC161" s="6"/>
      <c r="ABD161" s="6"/>
      <c r="ABE161" s="6"/>
      <c r="ABF161" s="6"/>
      <c r="ABG161" s="6"/>
      <c r="ABH161" s="6"/>
      <c r="ABI161" s="6"/>
      <c r="ABJ161" s="6"/>
      <c r="ABK161" s="6"/>
      <c r="ABL161" s="6"/>
      <c r="ABM161" s="6"/>
      <c r="ABN161" s="6"/>
      <c r="ABO161" s="6"/>
      <c r="ABP161" s="6"/>
      <c r="ABQ161" s="6"/>
      <c r="ABR161" s="6"/>
      <c r="ABS161" s="6"/>
      <c r="ABT161" s="6"/>
      <c r="ABU161" s="6"/>
      <c r="ABV161" s="6"/>
      <c r="ABW161" s="6"/>
      <c r="ABX161" s="6"/>
      <c r="ABY161" s="6"/>
      <c r="ABZ161" s="6"/>
      <c r="ACA161" s="6"/>
      <c r="ACB161" s="6"/>
      <c r="ACC161" s="6"/>
      <c r="ACD161" s="6"/>
      <c r="ACE161" s="6"/>
      <c r="ACF161" s="6"/>
      <c r="ACG161" s="6"/>
      <c r="ACH161" s="6"/>
      <c r="ACI161" s="6"/>
      <c r="ACJ161" s="6"/>
      <c r="ACK161" s="6"/>
      <c r="ACL161" s="6"/>
      <c r="ACM161" s="6"/>
      <c r="ACN161" s="6"/>
      <c r="ACO161" s="6"/>
      <c r="ACP161" s="6"/>
      <c r="ACQ161" s="6"/>
      <c r="ACR161" s="6"/>
      <c r="ACS161" s="6"/>
      <c r="ACT161" s="6"/>
      <c r="ACU161" s="6"/>
      <c r="ACV161" s="6"/>
      <c r="ACW161" s="6"/>
      <c r="ACX161" s="6"/>
      <c r="ACY161" s="6"/>
      <c r="ACZ161" s="6"/>
      <c r="ADA161" s="6"/>
      <c r="ADB161" s="6"/>
      <c r="ADC161" s="6"/>
      <c r="ADD161" s="6"/>
      <c r="ADE161" s="6"/>
      <c r="ADF161" s="6"/>
      <c r="ADG161" s="6"/>
      <c r="ADH161" s="6"/>
      <c r="ADI161" s="6"/>
      <c r="ADJ161" s="6"/>
      <c r="ADK161" s="6"/>
      <c r="ADL161" s="6"/>
      <c r="ADM161" s="6"/>
      <c r="ADN161" s="6"/>
      <c r="ADO161" s="6"/>
      <c r="ADP161" s="6"/>
      <c r="ADQ161" s="6"/>
      <c r="ADR161" s="6"/>
      <c r="ADS161" s="6"/>
      <c r="ADT161" s="6"/>
      <c r="ADU161" s="6"/>
      <c r="ADV161" s="6"/>
      <c r="ADW161" s="6"/>
      <c r="ADX161" s="6"/>
      <c r="ADY161" s="6"/>
      <c r="ADZ161" s="6"/>
      <c r="AEA161" s="6"/>
      <c r="AEB161" s="6"/>
      <c r="AEC161" s="6"/>
      <c r="AED161" s="6"/>
      <c r="AEE161" s="6"/>
      <c r="AEF161" s="6"/>
      <c r="AEG161" s="6"/>
      <c r="AEH161" s="6"/>
      <c r="AEI161" s="6"/>
      <c r="AEJ161" s="6"/>
      <c r="AEK161" s="6"/>
      <c r="AEL161" s="6"/>
      <c r="AEM161" s="6"/>
      <c r="AEN161" s="6"/>
      <c r="AEO161" s="6"/>
      <c r="AEP161" s="6"/>
      <c r="AEQ161" s="6"/>
      <c r="AER161" s="6"/>
      <c r="AES161" s="6"/>
      <c r="AET161" s="6"/>
      <c r="AEU161" s="6"/>
      <c r="AEV161" s="6"/>
      <c r="AEW161" s="6"/>
      <c r="AEX161" s="6"/>
      <c r="AEY161" s="6"/>
      <c r="AEZ161" s="6"/>
      <c r="AFA161" s="6"/>
      <c r="AFB161" s="6"/>
      <c r="AFC161" s="6"/>
      <c r="AFD161" s="6"/>
      <c r="AFE161" s="6"/>
      <c r="AFF161" s="6"/>
      <c r="AFG161" s="6"/>
      <c r="AFH161" s="6"/>
      <c r="AFI161" s="6"/>
      <c r="AFJ161" s="6"/>
      <c r="AFK161" s="6"/>
      <c r="AFL161" s="6"/>
      <c r="AFM161" s="6"/>
      <c r="AFN161" s="6"/>
      <c r="AFO161" s="6"/>
      <c r="AFP161" s="6"/>
      <c r="AFQ161" s="6"/>
      <c r="AFR161" s="6"/>
      <c r="AFS161" s="6"/>
      <c r="AFT161" s="6"/>
      <c r="AFU161" s="6"/>
      <c r="AFV161" s="6"/>
      <c r="AFW161" s="6"/>
      <c r="AFX161" s="6"/>
      <c r="AFY161" s="6"/>
      <c r="AFZ161" s="6"/>
      <c r="AGA161" s="6"/>
      <c r="AGB161" s="6"/>
      <c r="AGC161" s="6"/>
      <c r="AGD161" s="6"/>
      <c r="AGE161" s="6"/>
      <c r="AGF161" s="6"/>
      <c r="AGG161" s="6"/>
      <c r="AGH161" s="6"/>
      <c r="AGI161" s="6"/>
      <c r="AGJ161" s="6"/>
      <c r="AGK161" s="6"/>
      <c r="AGL161" s="6"/>
      <c r="AGM161" s="6"/>
      <c r="AGN161" s="6"/>
      <c r="AGO161" s="6"/>
      <c r="AGP161" s="6"/>
      <c r="AGQ161" s="6"/>
      <c r="AGR161" s="6"/>
      <c r="AGS161" s="6"/>
      <c r="AGT161" s="6"/>
      <c r="AGU161" s="6"/>
      <c r="AGV161" s="6"/>
      <c r="AGW161" s="6"/>
      <c r="AGX161" s="6"/>
      <c r="AGY161" s="6"/>
      <c r="AGZ161" s="6"/>
      <c r="AHA161" s="6"/>
      <c r="AHB161" s="6"/>
      <c r="AHC161" s="6"/>
      <c r="AHD161" s="6"/>
      <c r="AHE161" s="6"/>
      <c r="AHF161" s="6"/>
      <c r="AHG161" s="6"/>
      <c r="AHH161" s="6"/>
      <c r="AHI161" s="6"/>
      <c r="AHJ161" s="6"/>
      <c r="AHK161" s="6"/>
      <c r="AHL161" s="6"/>
      <c r="AHM161" s="6"/>
      <c r="AHN161" s="6"/>
      <c r="AHO161" s="6"/>
      <c r="AHP161" s="6"/>
      <c r="AHQ161" s="6"/>
      <c r="AHR161" s="6"/>
      <c r="AHS161" s="6"/>
      <c r="AHT161" s="6"/>
      <c r="AHU161" s="6"/>
      <c r="AHV161" s="6"/>
      <c r="AHW161" s="6"/>
      <c r="AHX161" s="6"/>
      <c r="AHY161" s="6"/>
      <c r="AHZ161" s="6"/>
      <c r="AIA161" s="6"/>
      <c r="AIB161" s="6"/>
      <c r="AIC161" s="6"/>
      <c r="AID161" s="6"/>
      <c r="AIE161" s="6"/>
      <c r="AIF161" s="6"/>
      <c r="AIG161" s="6"/>
      <c r="AIH161" s="6"/>
      <c r="AII161" s="6"/>
      <c r="AIJ161" s="6"/>
      <c r="AIK161" s="6"/>
      <c r="AIL161" s="6"/>
      <c r="AIM161" s="6"/>
      <c r="AIN161" s="6"/>
      <c r="AIO161" s="6"/>
      <c r="AIP161" s="6"/>
      <c r="AIQ161" s="6"/>
      <c r="AIR161" s="6"/>
      <c r="AIS161" s="6"/>
      <c r="AIT161" s="6"/>
      <c r="AIU161" s="6"/>
      <c r="AIV161" s="6"/>
      <c r="AIW161" s="6"/>
      <c r="AIX161" s="6"/>
      <c r="AIY161" s="6"/>
      <c r="AIZ161" s="6"/>
      <c r="AJA161" s="6"/>
      <c r="AJB161" s="6"/>
      <c r="AJC161" s="6"/>
      <c r="AJD161" s="6"/>
      <c r="AJE161" s="6"/>
      <c r="AJF161" s="6"/>
      <c r="AJG161" s="6"/>
      <c r="AJH161" s="6"/>
      <c r="AJI161" s="6"/>
      <c r="AJJ161" s="6"/>
      <c r="AJK161" s="6"/>
      <c r="AJL161" s="6"/>
      <c r="AJM161" s="6"/>
      <c r="AJN161" s="6"/>
      <c r="AJO161" s="6"/>
      <c r="AJP161" s="6"/>
      <c r="AJQ161" s="6"/>
      <c r="AJR161" s="6"/>
      <c r="AJS161" s="6"/>
      <c r="AJT161" s="6"/>
      <c r="AJU161" s="6"/>
      <c r="AJV161" s="6"/>
      <c r="AJW161" s="6"/>
      <c r="AJX161" s="6"/>
      <c r="AJY161" s="6"/>
      <c r="AJZ161" s="6"/>
      <c r="AKA161" s="6"/>
      <c r="AKB161" s="6"/>
      <c r="AKC161" s="6"/>
      <c r="AKD161" s="6"/>
      <c r="AKE161" s="6"/>
      <c r="AKF161" s="6"/>
      <c r="AKG161" s="6"/>
      <c r="AKH161" s="6"/>
      <c r="AKI161" s="6"/>
      <c r="AKJ161" s="6"/>
      <c r="AKK161" s="6"/>
      <c r="AKL161" s="6"/>
      <c r="AKM161" s="6"/>
      <c r="AKN161" s="6"/>
      <c r="AKO161" s="6"/>
      <c r="AKP161" s="6"/>
      <c r="AKQ161" s="6"/>
      <c r="AKR161" s="6"/>
      <c r="AKS161" s="6"/>
      <c r="AKT161" s="6"/>
      <c r="AKU161" s="6"/>
      <c r="AKV161" s="6"/>
      <c r="AKW161" s="6"/>
      <c r="AKX161" s="6"/>
      <c r="AKY161" s="6"/>
      <c r="AKZ161" s="6"/>
      <c r="ALA161" s="6"/>
      <c r="ALB161" s="6"/>
      <c r="ALC161" s="6"/>
      <c r="ALD161" s="6"/>
      <c r="ALE161" s="6"/>
      <c r="ALF161" s="6"/>
      <c r="ALG161" s="6"/>
      <c r="ALH161" s="6"/>
      <c r="ALI161" s="6"/>
      <c r="ALJ161" s="6"/>
      <c r="ALK161" s="6"/>
      <c r="ALL161" s="6"/>
      <c r="ALM161" s="6"/>
      <c r="ALN161" s="6"/>
      <c r="ALO161" s="6"/>
      <c r="ALP161" s="6"/>
      <c r="ALQ161" s="6"/>
      <c r="ALR161" s="6"/>
      <c r="ALS161" s="6"/>
      <c r="ALT161" s="6"/>
      <c r="ALU161" s="6"/>
      <c r="ALV161" s="6"/>
      <c r="ALW161" s="6"/>
      <c r="ALX161" s="6"/>
      <c r="ALY161" s="6"/>
      <c r="ALZ161" s="6"/>
      <c r="AMA161" s="6"/>
      <c r="AMB161" s="6"/>
      <c r="AMC161" s="6"/>
      <c r="AMD161" s="6"/>
      <c r="AME161" s="6"/>
    </row>
    <row r="162" spans="1:1019" x14ac:dyDescent="0.25">
      <c r="A162" s="38" t="s">
        <v>117</v>
      </c>
      <c r="B162" s="4" t="s">
        <v>29</v>
      </c>
      <c r="C162" s="3">
        <v>0.185</v>
      </c>
      <c r="D162" s="3">
        <v>0.31</v>
      </c>
      <c r="E162" s="4" t="s">
        <v>140</v>
      </c>
      <c r="F162" s="3">
        <f>0.909-0.103-0.14-0.51-0.021-0.055</f>
        <v>8.0000000000000043E-2</v>
      </c>
      <c r="G162" s="21" t="s">
        <v>10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/>
      <c r="OQ162" s="6"/>
      <c r="OR162" s="6"/>
      <c r="OS162" s="6"/>
      <c r="OT162" s="6"/>
      <c r="OU162" s="6"/>
      <c r="OV162" s="6"/>
      <c r="OW162" s="6"/>
      <c r="OX162" s="6"/>
      <c r="OY162" s="6"/>
      <c r="OZ162" s="6"/>
      <c r="PA162" s="6"/>
      <c r="PB162" s="6"/>
      <c r="PC162" s="6"/>
      <c r="PD162" s="6"/>
      <c r="PE162" s="6"/>
      <c r="PF162" s="6"/>
      <c r="PG162" s="6"/>
      <c r="PH162" s="6"/>
      <c r="PI162" s="6"/>
      <c r="PJ162" s="6"/>
      <c r="PK162" s="6"/>
      <c r="PL162" s="6"/>
      <c r="PM162" s="6"/>
      <c r="PN162" s="6"/>
      <c r="PO162" s="6"/>
      <c r="PP162" s="6"/>
      <c r="PQ162" s="6"/>
      <c r="PR162" s="6"/>
      <c r="PS162" s="6"/>
      <c r="PT162" s="6"/>
      <c r="PU162" s="6"/>
      <c r="PV162" s="6"/>
      <c r="PW162" s="6"/>
      <c r="PX162" s="6"/>
      <c r="PY162" s="6"/>
      <c r="PZ162" s="6"/>
      <c r="QA162" s="6"/>
      <c r="QB162" s="6"/>
      <c r="QC162" s="6"/>
      <c r="QD162" s="6"/>
      <c r="QE162" s="6"/>
      <c r="QF162" s="6"/>
      <c r="QG162" s="6"/>
      <c r="QH162" s="6"/>
      <c r="QI162" s="6"/>
      <c r="QJ162" s="6"/>
      <c r="QK162" s="6"/>
      <c r="QL162" s="6"/>
      <c r="QM162" s="6"/>
      <c r="QN162" s="6"/>
      <c r="QO162" s="6"/>
      <c r="QP162" s="6"/>
      <c r="QQ162" s="6"/>
      <c r="QR162" s="6"/>
      <c r="QS162" s="6"/>
      <c r="QT162" s="6"/>
      <c r="QU162" s="6"/>
      <c r="QV162" s="6"/>
      <c r="QW162" s="6"/>
      <c r="QX162" s="6"/>
      <c r="QY162" s="6"/>
      <c r="QZ162" s="6"/>
      <c r="RA162" s="6"/>
      <c r="RB162" s="6"/>
      <c r="RC162" s="6"/>
      <c r="RD162" s="6"/>
      <c r="RE162" s="6"/>
      <c r="RF162" s="6"/>
      <c r="RG162" s="6"/>
      <c r="RH162" s="6"/>
      <c r="RI162" s="6"/>
      <c r="RJ162" s="6"/>
      <c r="RK162" s="6"/>
      <c r="RL162" s="6"/>
      <c r="RM162" s="6"/>
      <c r="RN162" s="6"/>
      <c r="RO162" s="6"/>
      <c r="RP162" s="6"/>
      <c r="RQ162" s="6"/>
      <c r="RR162" s="6"/>
      <c r="RS162" s="6"/>
      <c r="RT162" s="6"/>
      <c r="RU162" s="6"/>
      <c r="RV162" s="6"/>
      <c r="RW162" s="6"/>
      <c r="RX162" s="6"/>
      <c r="RY162" s="6"/>
      <c r="RZ162" s="6"/>
      <c r="SA162" s="6"/>
      <c r="SB162" s="6"/>
      <c r="SC162" s="6"/>
      <c r="SD162" s="6"/>
      <c r="SE162" s="6"/>
      <c r="SF162" s="6"/>
      <c r="SG162" s="6"/>
      <c r="SH162" s="6"/>
      <c r="SI162" s="6"/>
      <c r="SJ162" s="6"/>
      <c r="SK162" s="6"/>
      <c r="SL162" s="6"/>
      <c r="SM162" s="6"/>
      <c r="SN162" s="6"/>
      <c r="SO162" s="6"/>
      <c r="SP162" s="6"/>
      <c r="SQ162" s="6"/>
      <c r="SR162" s="6"/>
      <c r="SS162" s="6"/>
      <c r="ST162" s="6"/>
      <c r="SU162" s="6"/>
      <c r="SV162" s="6"/>
      <c r="SW162" s="6"/>
      <c r="SX162" s="6"/>
      <c r="SY162" s="6"/>
      <c r="SZ162" s="6"/>
      <c r="TA162" s="6"/>
      <c r="TB162" s="6"/>
      <c r="TC162" s="6"/>
      <c r="TD162" s="6"/>
      <c r="TE162" s="6"/>
      <c r="TF162" s="6"/>
      <c r="TG162" s="6"/>
      <c r="TH162" s="6"/>
      <c r="TI162" s="6"/>
      <c r="TJ162" s="6"/>
      <c r="TK162" s="6"/>
      <c r="TL162" s="6"/>
      <c r="TM162" s="6"/>
      <c r="TN162" s="6"/>
      <c r="TO162" s="6"/>
      <c r="TP162" s="6"/>
      <c r="TQ162" s="6"/>
      <c r="TR162" s="6"/>
      <c r="TS162" s="6"/>
      <c r="TT162" s="6"/>
      <c r="TU162" s="6"/>
      <c r="TV162" s="6"/>
      <c r="TW162" s="6"/>
      <c r="TX162" s="6"/>
      <c r="TY162" s="6"/>
      <c r="TZ162" s="6"/>
      <c r="UA162" s="6"/>
      <c r="UB162" s="6"/>
      <c r="UC162" s="6"/>
      <c r="UD162" s="6"/>
      <c r="UE162" s="6"/>
      <c r="UF162" s="6"/>
      <c r="UG162" s="6"/>
      <c r="UH162" s="6"/>
      <c r="UI162" s="6"/>
      <c r="UJ162" s="6"/>
      <c r="UK162" s="6"/>
      <c r="UL162" s="6"/>
      <c r="UM162" s="6"/>
      <c r="UN162" s="6"/>
      <c r="UO162" s="6"/>
      <c r="UP162" s="6"/>
      <c r="UQ162" s="6"/>
      <c r="UR162" s="6"/>
      <c r="US162" s="6"/>
      <c r="UT162" s="6"/>
      <c r="UU162" s="6"/>
      <c r="UV162" s="6"/>
      <c r="UW162" s="6"/>
      <c r="UX162" s="6"/>
      <c r="UY162" s="6"/>
      <c r="UZ162" s="6"/>
      <c r="VA162" s="6"/>
      <c r="VB162" s="6"/>
      <c r="VC162" s="6"/>
      <c r="VD162" s="6"/>
      <c r="VE162" s="6"/>
      <c r="VF162" s="6"/>
      <c r="VG162" s="6"/>
      <c r="VH162" s="6"/>
      <c r="VI162" s="6"/>
      <c r="VJ162" s="6"/>
      <c r="VK162" s="6"/>
      <c r="VL162" s="6"/>
      <c r="VM162" s="6"/>
      <c r="VN162" s="6"/>
      <c r="VO162" s="6"/>
      <c r="VP162" s="6"/>
      <c r="VQ162" s="6"/>
      <c r="VR162" s="6"/>
      <c r="VS162" s="6"/>
      <c r="VT162" s="6"/>
      <c r="VU162" s="6"/>
      <c r="VV162" s="6"/>
      <c r="VW162" s="6"/>
      <c r="VX162" s="6"/>
      <c r="VY162" s="6"/>
      <c r="VZ162" s="6"/>
      <c r="WA162" s="6"/>
      <c r="WB162" s="6"/>
      <c r="WC162" s="6"/>
      <c r="WD162" s="6"/>
      <c r="WE162" s="6"/>
      <c r="WF162" s="6"/>
      <c r="WG162" s="6"/>
      <c r="WH162" s="6"/>
      <c r="WI162" s="6"/>
      <c r="WJ162" s="6"/>
      <c r="WK162" s="6"/>
      <c r="WL162" s="6"/>
      <c r="WM162" s="6"/>
      <c r="WN162" s="6"/>
      <c r="WO162" s="6"/>
      <c r="WP162" s="6"/>
      <c r="WQ162" s="6"/>
      <c r="WR162" s="6"/>
      <c r="WS162" s="6"/>
      <c r="WT162" s="6"/>
      <c r="WU162" s="6"/>
      <c r="WV162" s="6"/>
      <c r="WW162" s="6"/>
      <c r="WX162" s="6"/>
      <c r="WY162" s="6"/>
      <c r="WZ162" s="6"/>
      <c r="XA162" s="6"/>
      <c r="XB162" s="6"/>
      <c r="XC162" s="6"/>
      <c r="XD162" s="6"/>
      <c r="XE162" s="6"/>
      <c r="XF162" s="6"/>
      <c r="XG162" s="6"/>
      <c r="XH162" s="6"/>
      <c r="XI162" s="6"/>
      <c r="XJ162" s="6"/>
      <c r="XK162" s="6"/>
      <c r="XL162" s="6"/>
      <c r="XM162" s="6"/>
      <c r="XN162" s="6"/>
      <c r="XO162" s="6"/>
      <c r="XP162" s="6"/>
      <c r="XQ162" s="6"/>
      <c r="XR162" s="6"/>
      <c r="XS162" s="6"/>
      <c r="XT162" s="6"/>
      <c r="XU162" s="6"/>
      <c r="XV162" s="6"/>
      <c r="XW162" s="6"/>
      <c r="XX162" s="6"/>
      <c r="XY162" s="6"/>
      <c r="XZ162" s="6"/>
      <c r="YA162" s="6"/>
      <c r="YB162" s="6"/>
      <c r="YC162" s="6"/>
      <c r="YD162" s="6"/>
      <c r="YE162" s="6"/>
      <c r="YF162" s="6"/>
      <c r="YG162" s="6"/>
      <c r="YH162" s="6"/>
      <c r="YI162" s="6"/>
      <c r="YJ162" s="6"/>
      <c r="YK162" s="6"/>
      <c r="YL162" s="6"/>
      <c r="YM162" s="6"/>
      <c r="YN162" s="6"/>
      <c r="YO162" s="6"/>
      <c r="YP162" s="6"/>
      <c r="YQ162" s="6"/>
      <c r="YR162" s="6"/>
      <c r="YS162" s="6"/>
      <c r="YT162" s="6"/>
      <c r="YU162" s="6"/>
      <c r="YV162" s="6"/>
      <c r="YW162" s="6"/>
      <c r="YX162" s="6"/>
      <c r="YY162" s="6"/>
      <c r="YZ162" s="6"/>
      <c r="ZA162" s="6"/>
      <c r="ZB162" s="6"/>
      <c r="ZC162" s="6"/>
      <c r="ZD162" s="6"/>
      <c r="ZE162" s="6"/>
      <c r="ZF162" s="6"/>
      <c r="ZG162" s="6"/>
      <c r="ZH162" s="6"/>
      <c r="ZI162" s="6"/>
      <c r="ZJ162" s="6"/>
      <c r="ZK162" s="6"/>
      <c r="ZL162" s="6"/>
      <c r="ZM162" s="6"/>
      <c r="ZN162" s="6"/>
      <c r="ZO162" s="6"/>
      <c r="ZP162" s="6"/>
      <c r="ZQ162" s="6"/>
      <c r="ZR162" s="6"/>
      <c r="ZS162" s="6"/>
      <c r="ZT162" s="6"/>
      <c r="ZU162" s="6"/>
      <c r="ZV162" s="6"/>
      <c r="ZW162" s="6"/>
      <c r="ZX162" s="6"/>
      <c r="ZY162" s="6"/>
      <c r="ZZ162" s="6"/>
      <c r="AAA162" s="6"/>
      <c r="AAB162" s="6"/>
      <c r="AAC162" s="6"/>
      <c r="AAD162" s="6"/>
      <c r="AAE162" s="6"/>
      <c r="AAF162" s="6"/>
      <c r="AAG162" s="6"/>
      <c r="AAH162" s="6"/>
      <c r="AAI162" s="6"/>
      <c r="AAJ162" s="6"/>
      <c r="AAK162" s="6"/>
      <c r="AAL162" s="6"/>
      <c r="AAM162" s="6"/>
      <c r="AAN162" s="6"/>
      <c r="AAO162" s="6"/>
      <c r="AAP162" s="6"/>
      <c r="AAQ162" s="6"/>
      <c r="AAR162" s="6"/>
      <c r="AAS162" s="6"/>
      <c r="AAT162" s="6"/>
      <c r="AAU162" s="6"/>
      <c r="AAV162" s="6"/>
      <c r="AAW162" s="6"/>
      <c r="AAX162" s="6"/>
      <c r="AAY162" s="6"/>
      <c r="AAZ162" s="6"/>
      <c r="ABA162" s="6"/>
      <c r="ABB162" s="6"/>
      <c r="ABC162" s="6"/>
      <c r="ABD162" s="6"/>
      <c r="ABE162" s="6"/>
      <c r="ABF162" s="6"/>
      <c r="ABG162" s="6"/>
      <c r="ABH162" s="6"/>
      <c r="ABI162" s="6"/>
      <c r="ABJ162" s="6"/>
      <c r="ABK162" s="6"/>
      <c r="ABL162" s="6"/>
      <c r="ABM162" s="6"/>
      <c r="ABN162" s="6"/>
      <c r="ABO162" s="6"/>
      <c r="ABP162" s="6"/>
      <c r="ABQ162" s="6"/>
      <c r="ABR162" s="6"/>
      <c r="ABS162" s="6"/>
      <c r="ABT162" s="6"/>
      <c r="ABU162" s="6"/>
      <c r="ABV162" s="6"/>
      <c r="ABW162" s="6"/>
      <c r="ABX162" s="6"/>
      <c r="ABY162" s="6"/>
      <c r="ABZ162" s="6"/>
      <c r="ACA162" s="6"/>
      <c r="ACB162" s="6"/>
      <c r="ACC162" s="6"/>
      <c r="ACD162" s="6"/>
      <c r="ACE162" s="6"/>
      <c r="ACF162" s="6"/>
      <c r="ACG162" s="6"/>
      <c r="ACH162" s="6"/>
      <c r="ACI162" s="6"/>
      <c r="ACJ162" s="6"/>
      <c r="ACK162" s="6"/>
      <c r="ACL162" s="6"/>
      <c r="ACM162" s="6"/>
      <c r="ACN162" s="6"/>
      <c r="ACO162" s="6"/>
      <c r="ACP162" s="6"/>
      <c r="ACQ162" s="6"/>
      <c r="ACR162" s="6"/>
      <c r="ACS162" s="6"/>
      <c r="ACT162" s="6"/>
      <c r="ACU162" s="6"/>
      <c r="ACV162" s="6"/>
      <c r="ACW162" s="6"/>
      <c r="ACX162" s="6"/>
      <c r="ACY162" s="6"/>
      <c r="ACZ162" s="6"/>
      <c r="ADA162" s="6"/>
      <c r="ADB162" s="6"/>
      <c r="ADC162" s="6"/>
      <c r="ADD162" s="6"/>
      <c r="ADE162" s="6"/>
      <c r="ADF162" s="6"/>
      <c r="ADG162" s="6"/>
      <c r="ADH162" s="6"/>
      <c r="ADI162" s="6"/>
      <c r="ADJ162" s="6"/>
      <c r="ADK162" s="6"/>
      <c r="ADL162" s="6"/>
      <c r="ADM162" s="6"/>
      <c r="ADN162" s="6"/>
      <c r="ADO162" s="6"/>
      <c r="ADP162" s="6"/>
      <c r="ADQ162" s="6"/>
      <c r="ADR162" s="6"/>
      <c r="ADS162" s="6"/>
      <c r="ADT162" s="6"/>
      <c r="ADU162" s="6"/>
      <c r="ADV162" s="6"/>
      <c r="ADW162" s="6"/>
      <c r="ADX162" s="6"/>
      <c r="ADY162" s="6"/>
      <c r="ADZ162" s="6"/>
      <c r="AEA162" s="6"/>
      <c r="AEB162" s="6"/>
      <c r="AEC162" s="6"/>
      <c r="AED162" s="6"/>
      <c r="AEE162" s="6"/>
      <c r="AEF162" s="6"/>
      <c r="AEG162" s="6"/>
      <c r="AEH162" s="6"/>
      <c r="AEI162" s="6"/>
      <c r="AEJ162" s="6"/>
      <c r="AEK162" s="6"/>
      <c r="AEL162" s="6"/>
      <c r="AEM162" s="6"/>
      <c r="AEN162" s="6"/>
      <c r="AEO162" s="6"/>
      <c r="AEP162" s="6"/>
      <c r="AEQ162" s="6"/>
      <c r="AER162" s="6"/>
      <c r="AES162" s="6"/>
      <c r="AET162" s="6"/>
      <c r="AEU162" s="6"/>
      <c r="AEV162" s="6"/>
      <c r="AEW162" s="6"/>
      <c r="AEX162" s="6"/>
      <c r="AEY162" s="6"/>
      <c r="AEZ162" s="6"/>
      <c r="AFA162" s="6"/>
      <c r="AFB162" s="6"/>
      <c r="AFC162" s="6"/>
      <c r="AFD162" s="6"/>
      <c r="AFE162" s="6"/>
      <c r="AFF162" s="6"/>
      <c r="AFG162" s="6"/>
      <c r="AFH162" s="6"/>
      <c r="AFI162" s="6"/>
      <c r="AFJ162" s="6"/>
      <c r="AFK162" s="6"/>
      <c r="AFL162" s="6"/>
      <c r="AFM162" s="6"/>
      <c r="AFN162" s="6"/>
      <c r="AFO162" s="6"/>
      <c r="AFP162" s="6"/>
      <c r="AFQ162" s="6"/>
      <c r="AFR162" s="6"/>
      <c r="AFS162" s="6"/>
      <c r="AFT162" s="6"/>
      <c r="AFU162" s="6"/>
      <c r="AFV162" s="6"/>
      <c r="AFW162" s="6"/>
      <c r="AFX162" s="6"/>
      <c r="AFY162" s="6"/>
      <c r="AFZ162" s="6"/>
      <c r="AGA162" s="6"/>
      <c r="AGB162" s="6"/>
      <c r="AGC162" s="6"/>
      <c r="AGD162" s="6"/>
      <c r="AGE162" s="6"/>
      <c r="AGF162" s="6"/>
      <c r="AGG162" s="6"/>
      <c r="AGH162" s="6"/>
      <c r="AGI162" s="6"/>
      <c r="AGJ162" s="6"/>
      <c r="AGK162" s="6"/>
      <c r="AGL162" s="6"/>
      <c r="AGM162" s="6"/>
      <c r="AGN162" s="6"/>
      <c r="AGO162" s="6"/>
      <c r="AGP162" s="6"/>
      <c r="AGQ162" s="6"/>
      <c r="AGR162" s="6"/>
      <c r="AGS162" s="6"/>
      <c r="AGT162" s="6"/>
      <c r="AGU162" s="6"/>
      <c r="AGV162" s="6"/>
      <c r="AGW162" s="6"/>
      <c r="AGX162" s="6"/>
      <c r="AGY162" s="6"/>
      <c r="AGZ162" s="6"/>
      <c r="AHA162" s="6"/>
      <c r="AHB162" s="6"/>
      <c r="AHC162" s="6"/>
      <c r="AHD162" s="6"/>
      <c r="AHE162" s="6"/>
      <c r="AHF162" s="6"/>
      <c r="AHG162" s="6"/>
      <c r="AHH162" s="6"/>
      <c r="AHI162" s="6"/>
      <c r="AHJ162" s="6"/>
      <c r="AHK162" s="6"/>
      <c r="AHL162" s="6"/>
      <c r="AHM162" s="6"/>
      <c r="AHN162" s="6"/>
      <c r="AHO162" s="6"/>
      <c r="AHP162" s="6"/>
      <c r="AHQ162" s="6"/>
      <c r="AHR162" s="6"/>
      <c r="AHS162" s="6"/>
      <c r="AHT162" s="6"/>
      <c r="AHU162" s="6"/>
      <c r="AHV162" s="6"/>
      <c r="AHW162" s="6"/>
      <c r="AHX162" s="6"/>
      <c r="AHY162" s="6"/>
      <c r="AHZ162" s="6"/>
      <c r="AIA162" s="6"/>
      <c r="AIB162" s="6"/>
      <c r="AIC162" s="6"/>
      <c r="AID162" s="6"/>
      <c r="AIE162" s="6"/>
      <c r="AIF162" s="6"/>
      <c r="AIG162" s="6"/>
      <c r="AIH162" s="6"/>
      <c r="AII162" s="6"/>
      <c r="AIJ162" s="6"/>
      <c r="AIK162" s="6"/>
      <c r="AIL162" s="6"/>
      <c r="AIM162" s="6"/>
      <c r="AIN162" s="6"/>
      <c r="AIO162" s="6"/>
      <c r="AIP162" s="6"/>
      <c r="AIQ162" s="6"/>
      <c r="AIR162" s="6"/>
      <c r="AIS162" s="6"/>
      <c r="AIT162" s="6"/>
      <c r="AIU162" s="6"/>
      <c r="AIV162" s="6"/>
      <c r="AIW162" s="6"/>
      <c r="AIX162" s="6"/>
      <c r="AIY162" s="6"/>
      <c r="AIZ162" s="6"/>
      <c r="AJA162" s="6"/>
      <c r="AJB162" s="6"/>
      <c r="AJC162" s="6"/>
      <c r="AJD162" s="6"/>
      <c r="AJE162" s="6"/>
      <c r="AJF162" s="6"/>
      <c r="AJG162" s="6"/>
      <c r="AJH162" s="6"/>
      <c r="AJI162" s="6"/>
      <c r="AJJ162" s="6"/>
      <c r="AJK162" s="6"/>
      <c r="AJL162" s="6"/>
      <c r="AJM162" s="6"/>
      <c r="AJN162" s="6"/>
      <c r="AJO162" s="6"/>
      <c r="AJP162" s="6"/>
      <c r="AJQ162" s="6"/>
      <c r="AJR162" s="6"/>
      <c r="AJS162" s="6"/>
      <c r="AJT162" s="6"/>
      <c r="AJU162" s="6"/>
      <c r="AJV162" s="6"/>
      <c r="AJW162" s="6"/>
      <c r="AJX162" s="6"/>
      <c r="AJY162" s="6"/>
      <c r="AJZ162" s="6"/>
      <c r="AKA162" s="6"/>
      <c r="AKB162" s="6"/>
      <c r="AKC162" s="6"/>
      <c r="AKD162" s="6"/>
      <c r="AKE162" s="6"/>
      <c r="AKF162" s="6"/>
      <c r="AKG162" s="6"/>
      <c r="AKH162" s="6"/>
      <c r="AKI162" s="6"/>
      <c r="AKJ162" s="6"/>
      <c r="AKK162" s="6"/>
      <c r="AKL162" s="6"/>
      <c r="AKM162" s="6"/>
      <c r="AKN162" s="6"/>
      <c r="AKO162" s="6"/>
      <c r="AKP162" s="6"/>
      <c r="AKQ162" s="6"/>
      <c r="AKR162" s="6"/>
      <c r="AKS162" s="6"/>
      <c r="AKT162" s="6"/>
      <c r="AKU162" s="6"/>
      <c r="AKV162" s="6"/>
      <c r="AKW162" s="6"/>
      <c r="AKX162" s="6"/>
      <c r="AKY162" s="6"/>
      <c r="AKZ162" s="6"/>
      <c r="ALA162" s="6"/>
      <c r="ALB162" s="6"/>
      <c r="ALC162" s="6"/>
      <c r="ALD162" s="6"/>
      <c r="ALE162" s="6"/>
      <c r="ALF162" s="6"/>
      <c r="ALG162" s="6"/>
      <c r="ALH162" s="6"/>
      <c r="ALI162" s="6"/>
      <c r="ALJ162" s="6"/>
      <c r="ALK162" s="6"/>
      <c r="ALL162" s="6"/>
      <c r="ALM162" s="6"/>
      <c r="ALN162" s="6"/>
      <c r="ALO162" s="6"/>
      <c r="ALP162" s="6"/>
      <c r="ALQ162" s="6"/>
      <c r="ALR162" s="6"/>
      <c r="ALS162" s="6"/>
      <c r="ALT162" s="6"/>
      <c r="ALU162" s="6"/>
      <c r="ALV162" s="6"/>
      <c r="ALW162" s="6"/>
      <c r="ALX162" s="6"/>
      <c r="ALY162" s="6"/>
      <c r="ALZ162" s="6"/>
      <c r="AMA162" s="6"/>
      <c r="AMB162" s="6"/>
      <c r="AMC162" s="6"/>
      <c r="AMD162" s="6"/>
      <c r="AME162" s="6"/>
    </row>
    <row r="163" spans="1:1019" x14ac:dyDescent="0.25">
      <c r="A163" s="38" t="s">
        <v>117</v>
      </c>
      <c r="B163" s="4" t="s">
        <v>19</v>
      </c>
      <c r="C163" s="36">
        <v>1.8</v>
      </c>
      <c r="D163" s="36">
        <v>2.0150000000000001</v>
      </c>
      <c r="E163" s="37" t="s">
        <v>212</v>
      </c>
      <c r="F163" s="36">
        <v>0.78100000000000003</v>
      </c>
      <c r="G163" s="21" t="s">
        <v>10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6"/>
      <c r="TD163" s="6"/>
      <c r="TE163" s="6"/>
      <c r="TF163" s="6"/>
      <c r="TG163" s="6"/>
      <c r="TH163" s="6"/>
      <c r="TI163" s="6"/>
      <c r="TJ163" s="6"/>
      <c r="TK163" s="6"/>
      <c r="TL163" s="6"/>
      <c r="TM163" s="6"/>
      <c r="TN163" s="6"/>
      <c r="TO163" s="6"/>
      <c r="TP163" s="6"/>
      <c r="TQ163" s="6"/>
      <c r="TR163" s="6"/>
      <c r="TS163" s="6"/>
      <c r="TT163" s="6"/>
      <c r="TU163" s="6"/>
      <c r="TV163" s="6"/>
      <c r="TW163" s="6"/>
      <c r="TX163" s="6"/>
      <c r="TY163" s="6"/>
      <c r="TZ163" s="6"/>
      <c r="UA163" s="6"/>
      <c r="UB163" s="6"/>
      <c r="UC163" s="6"/>
      <c r="UD163" s="6"/>
      <c r="UE163" s="6"/>
      <c r="UF163" s="6"/>
      <c r="UG163" s="6"/>
      <c r="UH163" s="6"/>
      <c r="UI163" s="6"/>
      <c r="UJ163" s="6"/>
      <c r="UK163" s="6"/>
      <c r="UL163" s="6"/>
      <c r="UM163" s="6"/>
      <c r="UN163" s="6"/>
      <c r="UO163" s="6"/>
      <c r="UP163" s="6"/>
      <c r="UQ163" s="6"/>
      <c r="UR163" s="6"/>
      <c r="US163" s="6"/>
      <c r="UT163" s="6"/>
      <c r="UU163" s="6"/>
      <c r="UV163" s="6"/>
      <c r="UW163" s="6"/>
      <c r="UX163" s="6"/>
      <c r="UY163" s="6"/>
      <c r="UZ163" s="6"/>
      <c r="VA163" s="6"/>
      <c r="VB163" s="6"/>
      <c r="VC163" s="6"/>
      <c r="VD163" s="6"/>
      <c r="VE163" s="6"/>
      <c r="VF163" s="6"/>
      <c r="VG163" s="6"/>
      <c r="VH163" s="6"/>
      <c r="VI163" s="6"/>
      <c r="VJ163" s="6"/>
      <c r="VK163" s="6"/>
      <c r="VL163" s="6"/>
      <c r="VM163" s="6"/>
      <c r="VN163" s="6"/>
      <c r="VO163" s="6"/>
      <c r="VP163" s="6"/>
      <c r="VQ163" s="6"/>
      <c r="VR163" s="6"/>
      <c r="VS163" s="6"/>
      <c r="VT163" s="6"/>
      <c r="VU163" s="6"/>
      <c r="VV163" s="6"/>
      <c r="VW163" s="6"/>
      <c r="VX163" s="6"/>
      <c r="VY163" s="6"/>
      <c r="VZ163" s="6"/>
      <c r="WA163" s="6"/>
      <c r="WB163" s="6"/>
      <c r="WC163" s="6"/>
      <c r="WD163" s="6"/>
      <c r="WE163" s="6"/>
      <c r="WF163" s="6"/>
      <c r="WG163" s="6"/>
      <c r="WH163" s="6"/>
      <c r="WI163" s="6"/>
      <c r="WJ163" s="6"/>
      <c r="WK163" s="6"/>
      <c r="WL163" s="6"/>
      <c r="WM163" s="6"/>
      <c r="WN163" s="6"/>
      <c r="WO163" s="6"/>
      <c r="WP163" s="6"/>
      <c r="WQ163" s="6"/>
      <c r="WR163" s="6"/>
      <c r="WS163" s="6"/>
      <c r="WT163" s="6"/>
      <c r="WU163" s="6"/>
      <c r="WV163" s="6"/>
      <c r="WW163" s="6"/>
      <c r="WX163" s="6"/>
      <c r="WY163" s="6"/>
      <c r="WZ163" s="6"/>
      <c r="XA163" s="6"/>
      <c r="XB163" s="6"/>
      <c r="XC163" s="6"/>
      <c r="XD163" s="6"/>
      <c r="XE163" s="6"/>
      <c r="XF163" s="6"/>
      <c r="XG163" s="6"/>
      <c r="XH163" s="6"/>
      <c r="XI163" s="6"/>
      <c r="XJ163" s="6"/>
      <c r="XK163" s="6"/>
      <c r="XL163" s="6"/>
      <c r="XM163" s="6"/>
      <c r="XN163" s="6"/>
      <c r="XO163" s="6"/>
      <c r="XP163" s="6"/>
      <c r="XQ163" s="6"/>
      <c r="XR163" s="6"/>
      <c r="XS163" s="6"/>
      <c r="XT163" s="6"/>
      <c r="XU163" s="6"/>
      <c r="XV163" s="6"/>
      <c r="XW163" s="6"/>
      <c r="XX163" s="6"/>
      <c r="XY163" s="6"/>
      <c r="XZ163" s="6"/>
      <c r="YA163" s="6"/>
      <c r="YB163" s="6"/>
      <c r="YC163" s="6"/>
      <c r="YD163" s="6"/>
      <c r="YE163" s="6"/>
      <c r="YF163" s="6"/>
      <c r="YG163" s="6"/>
      <c r="YH163" s="6"/>
      <c r="YI163" s="6"/>
      <c r="YJ163" s="6"/>
      <c r="YK163" s="6"/>
      <c r="YL163" s="6"/>
      <c r="YM163" s="6"/>
      <c r="YN163" s="6"/>
      <c r="YO163" s="6"/>
      <c r="YP163" s="6"/>
      <c r="YQ163" s="6"/>
      <c r="YR163" s="6"/>
      <c r="YS163" s="6"/>
      <c r="YT163" s="6"/>
      <c r="YU163" s="6"/>
      <c r="YV163" s="6"/>
      <c r="YW163" s="6"/>
      <c r="YX163" s="6"/>
      <c r="YY163" s="6"/>
      <c r="YZ163" s="6"/>
      <c r="ZA163" s="6"/>
      <c r="ZB163" s="6"/>
      <c r="ZC163" s="6"/>
      <c r="ZD163" s="6"/>
      <c r="ZE163" s="6"/>
      <c r="ZF163" s="6"/>
      <c r="ZG163" s="6"/>
      <c r="ZH163" s="6"/>
      <c r="ZI163" s="6"/>
      <c r="ZJ163" s="6"/>
      <c r="ZK163" s="6"/>
      <c r="ZL163" s="6"/>
      <c r="ZM163" s="6"/>
      <c r="ZN163" s="6"/>
      <c r="ZO163" s="6"/>
      <c r="ZP163" s="6"/>
      <c r="ZQ163" s="6"/>
      <c r="ZR163" s="6"/>
      <c r="ZS163" s="6"/>
      <c r="ZT163" s="6"/>
      <c r="ZU163" s="6"/>
      <c r="ZV163" s="6"/>
      <c r="ZW163" s="6"/>
      <c r="ZX163" s="6"/>
      <c r="ZY163" s="6"/>
      <c r="ZZ163" s="6"/>
      <c r="AAA163" s="6"/>
      <c r="AAB163" s="6"/>
      <c r="AAC163" s="6"/>
      <c r="AAD163" s="6"/>
      <c r="AAE163" s="6"/>
      <c r="AAF163" s="6"/>
      <c r="AAG163" s="6"/>
      <c r="AAH163" s="6"/>
      <c r="AAI163" s="6"/>
      <c r="AAJ163" s="6"/>
      <c r="AAK163" s="6"/>
      <c r="AAL163" s="6"/>
      <c r="AAM163" s="6"/>
      <c r="AAN163" s="6"/>
      <c r="AAO163" s="6"/>
      <c r="AAP163" s="6"/>
      <c r="AAQ163" s="6"/>
      <c r="AAR163" s="6"/>
      <c r="AAS163" s="6"/>
      <c r="AAT163" s="6"/>
      <c r="AAU163" s="6"/>
      <c r="AAV163" s="6"/>
      <c r="AAW163" s="6"/>
      <c r="AAX163" s="6"/>
      <c r="AAY163" s="6"/>
      <c r="AAZ163" s="6"/>
      <c r="ABA163" s="6"/>
      <c r="ABB163" s="6"/>
      <c r="ABC163" s="6"/>
      <c r="ABD163" s="6"/>
      <c r="ABE163" s="6"/>
      <c r="ABF163" s="6"/>
      <c r="ABG163" s="6"/>
      <c r="ABH163" s="6"/>
      <c r="ABI163" s="6"/>
      <c r="ABJ163" s="6"/>
      <c r="ABK163" s="6"/>
      <c r="ABL163" s="6"/>
      <c r="ABM163" s="6"/>
      <c r="ABN163" s="6"/>
      <c r="ABO163" s="6"/>
      <c r="ABP163" s="6"/>
      <c r="ABQ163" s="6"/>
      <c r="ABR163" s="6"/>
      <c r="ABS163" s="6"/>
      <c r="ABT163" s="6"/>
      <c r="ABU163" s="6"/>
      <c r="ABV163" s="6"/>
      <c r="ABW163" s="6"/>
      <c r="ABX163" s="6"/>
      <c r="ABY163" s="6"/>
      <c r="ABZ163" s="6"/>
      <c r="ACA163" s="6"/>
      <c r="ACB163" s="6"/>
      <c r="ACC163" s="6"/>
      <c r="ACD163" s="6"/>
      <c r="ACE163" s="6"/>
      <c r="ACF163" s="6"/>
      <c r="ACG163" s="6"/>
      <c r="ACH163" s="6"/>
      <c r="ACI163" s="6"/>
      <c r="ACJ163" s="6"/>
      <c r="ACK163" s="6"/>
      <c r="ACL163" s="6"/>
      <c r="ACM163" s="6"/>
      <c r="ACN163" s="6"/>
      <c r="ACO163" s="6"/>
      <c r="ACP163" s="6"/>
      <c r="ACQ163" s="6"/>
      <c r="ACR163" s="6"/>
      <c r="ACS163" s="6"/>
      <c r="ACT163" s="6"/>
      <c r="ACU163" s="6"/>
      <c r="ACV163" s="6"/>
      <c r="ACW163" s="6"/>
      <c r="ACX163" s="6"/>
      <c r="ACY163" s="6"/>
      <c r="ACZ163" s="6"/>
      <c r="ADA163" s="6"/>
      <c r="ADB163" s="6"/>
      <c r="ADC163" s="6"/>
      <c r="ADD163" s="6"/>
      <c r="ADE163" s="6"/>
      <c r="ADF163" s="6"/>
      <c r="ADG163" s="6"/>
      <c r="ADH163" s="6"/>
      <c r="ADI163" s="6"/>
      <c r="ADJ163" s="6"/>
      <c r="ADK163" s="6"/>
      <c r="ADL163" s="6"/>
      <c r="ADM163" s="6"/>
      <c r="ADN163" s="6"/>
      <c r="ADO163" s="6"/>
      <c r="ADP163" s="6"/>
      <c r="ADQ163" s="6"/>
      <c r="ADR163" s="6"/>
      <c r="ADS163" s="6"/>
      <c r="ADT163" s="6"/>
      <c r="ADU163" s="6"/>
      <c r="ADV163" s="6"/>
      <c r="ADW163" s="6"/>
      <c r="ADX163" s="6"/>
      <c r="ADY163" s="6"/>
      <c r="ADZ163" s="6"/>
      <c r="AEA163" s="6"/>
      <c r="AEB163" s="6"/>
      <c r="AEC163" s="6"/>
      <c r="AED163" s="6"/>
      <c r="AEE163" s="6"/>
      <c r="AEF163" s="6"/>
      <c r="AEG163" s="6"/>
      <c r="AEH163" s="6"/>
      <c r="AEI163" s="6"/>
      <c r="AEJ163" s="6"/>
      <c r="AEK163" s="6"/>
      <c r="AEL163" s="6"/>
      <c r="AEM163" s="6"/>
      <c r="AEN163" s="6"/>
      <c r="AEO163" s="6"/>
      <c r="AEP163" s="6"/>
      <c r="AEQ163" s="6"/>
      <c r="AER163" s="6"/>
      <c r="AES163" s="6"/>
      <c r="AET163" s="6"/>
      <c r="AEU163" s="6"/>
      <c r="AEV163" s="6"/>
      <c r="AEW163" s="6"/>
      <c r="AEX163" s="6"/>
      <c r="AEY163" s="6"/>
      <c r="AEZ163" s="6"/>
      <c r="AFA163" s="6"/>
      <c r="AFB163" s="6"/>
      <c r="AFC163" s="6"/>
      <c r="AFD163" s="6"/>
      <c r="AFE163" s="6"/>
      <c r="AFF163" s="6"/>
      <c r="AFG163" s="6"/>
      <c r="AFH163" s="6"/>
      <c r="AFI163" s="6"/>
      <c r="AFJ163" s="6"/>
      <c r="AFK163" s="6"/>
      <c r="AFL163" s="6"/>
      <c r="AFM163" s="6"/>
      <c r="AFN163" s="6"/>
      <c r="AFO163" s="6"/>
      <c r="AFP163" s="6"/>
      <c r="AFQ163" s="6"/>
      <c r="AFR163" s="6"/>
      <c r="AFS163" s="6"/>
      <c r="AFT163" s="6"/>
      <c r="AFU163" s="6"/>
      <c r="AFV163" s="6"/>
      <c r="AFW163" s="6"/>
      <c r="AFX163" s="6"/>
      <c r="AFY163" s="6"/>
      <c r="AFZ163" s="6"/>
      <c r="AGA163" s="6"/>
      <c r="AGB163" s="6"/>
      <c r="AGC163" s="6"/>
      <c r="AGD163" s="6"/>
      <c r="AGE163" s="6"/>
      <c r="AGF163" s="6"/>
      <c r="AGG163" s="6"/>
      <c r="AGH163" s="6"/>
      <c r="AGI163" s="6"/>
      <c r="AGJ163" s="6"/>
      <c r="AGK163" s="6"/>
      <c r="AGL163" s="6"/>
      <c r="AGM163" s="6"/>
      <c r="AGN163" s="6"/>
      <c r="AGO163" s="6"/>
      <c r="AGP163" s="6"/>
      <c r="AGQ163" s="6"/>
      <c r="AGR163" s="6"/>
      <c r="AGS163" s="6"/>
      <c r="AGT163" s="6"/>
      <c r="AGU163" s="6"/>
      <c r="AGV163" s="6"/>
      <c r="AGW163" s="6"/>
      <c r="AGX163" s="6"/>
      <c r="AGY163" s="6"/>
      <c r="AGZ163" s="6"/>
      <c r="AHA163" s="6"/>
      <c r="AHB163" s="6"/>
      <c r="AHC163" s="6"/>
      <c r="AHD163" s="6"/>
      <c r="AHE163" s="6"/>
      <c r="AHF163" s="6"/>
      <c r="AHG163" s="6"/>
      <c r="AHH163" s="6"/>
      <c r="AHI163" s="6"/>
      <c r="AHJ163" s="6"/>
      <c r="AHK163" s="6"/>
      <c r="AHL163" s="6"/>
      <c r="AHM163" s="6"/>
      <c r="AHN163" s="6"/>
      <c r="AHO163" s="6"/>
      <c r="AHP163" s="6"/>
      <c r="AHQ163" s="6"/>
      <c r="AHR163" s="6"/>
      <c r="AHS163" s="6"/>
      <c r="AHT163" s="6"/>
      <c r="AHU163" s="6"/>
      <c r="AHV163" s="6"/>
      <c r="AHW163" s="6"/>
      <c r="AHX163" s="6"/>
      <c r="AHY163" s="6"/>
      <c r="AHZ163" s="6"/>
      <c r="AIA163" s="6"/>
      <c r="AIB163" s="6"/>
      <c r="AIC163" s="6"/>
      <c r="AID163" s="6"/>
      <c r="AIE163" s="6"/>
      <c r="AIF163" s="6"/>
      <c r="AIG163" s="6"/>
      <c r="AIH163" s="6"/>
      <c r="AII163" s="6"/>
      <c r="AIJ163" s="6"/>
      <c r="AIK163" s="6"/>
      <c r="AIL163" s="6"/>
      <c r="AIM163" s="6"/>
      <c r="AIN163" s="6"/>
      <c r="AIO163" s="6"/>
      <c r="AIP163" s="6"/>
      <c r="AIQ163" s="6"/>
      <c r="AIR163" s="6"/>
      <c r="AIS163" s="6"/>
      <c r="AIT163" s="6"/>
      <c r="AIU163" s="6"/>
      <c r="AIV163" s="6"/>
      <c r="AIW163" s="6"/>
      <c r="AIX163" s="6"/>
      <c r="AIY163" s="6"/>
      <c r="AIZ163" s="6"/>
      <c r="AJA163" s="6"/>
      <c r="AJB163" s="6"/>
      <c r="AJC163" s="6"/>
      <c r="AJD163" s="6"/>
      <c r="AJE163" s="6"/>
      <c r="AJF163" s="6"/>
      <c r="AJG163" s="6"/>
      <c r="AJH163" s="6"/>
      <c r="AJI163" s="6"/>
      <c r="AJJ163" s="6"/>
      <c r="AJK163" s="6"/>
      <c r="AJL163" s="6"/>
      <c r="AJM163" s="6"/>
      <c r="AJN163" s="6"/>
      <c r="AJO163" s="6"/>
      <c r="AJP163" s="6"/>
      <c r="AJQ163" s="6"/>
      <c r="AJR163" s="6"/>
      <c r="AJS163" s="6"/>
      <c r="AJT163" s="6"/>
      <c r="AJU163" s="6"/>
      <c r="AJV163" s="6"/>
      <c r="AJW163" s="6"/>
      <c r="AJX163" s="6"/>
      <c r="AJY163" s="6"/>
      <c r="AJZ163" s="6"/>
      <c r="AKA163" s="6"/>
      <c r="AKB163" s="6"/>
      <c r="AKC163" s="6"/>
      <c r="AKD163" s="6"/>
      <c r="AKE163" s="6"/>
      <c r="AKF163" s="6"/>
      <c r="AKG163" s="6"/>
      <c r="AKH163" s="6"/>
      <c r="AKI163" s="6"/>
      <c r="AKJ163" s="6"/>
      <c r="AKK163" s="6"/>
      <c r="AKL163" s="6"/>
      <c r="AKM163" s="6"/>
      <c r="AKN163" s="6"/>
      <c r="AKO163" s="6"/>
      <c r="AKP163" s="6"/>
      <c r="AKQ163" s="6"/>
      <c r="AKR163" s="6"/>
      <c r="AKS163" s="6"/>
      <c r="AKT163" s="6"/>
      <c r="AKU163" s="6"/>
      <c r="AKV163" s="6"/>
      <c r="AKW163" s="6"/>
      <c r="AKX163" s="6"/>
      <c r="AKY163" s="6"/>
      <c r="AKZ163" s="6"/>
      <c r="ALA163" s="6"/>
      <c r="ALB163" s="6"/>
      <c r="ALC163" s="6"/>
      <c r="ALD163" s="6"/>
      <c r="ALE163" s="6"/>
      <c r="ALF163" s="6"/>
      <c r="ALG163" s="6"/>
      <c r="ALH163" s="6"/>
      <c r="ALI163" s="6"/>
      <c r="ALJ163" s="6"/>
      <c r="ALK163" s="6"/>
      <c r="ALL163" s="6"/>
      <c r="ALM163" s="6"/>
      <c r="ALN163" s="6"/>
      <c r="ALO163" s="6"/>
      <c r="ALP163" s="6"/>
      <c r="ALQ163" s="6"/>
      <c r="ALR163" s="6"/>
      <c r="ALS163" s="6"/>
      <c r="ALT163" s="6"/>
      <c r="ALU163" s="6"/>
      <c r="ALV163" s="6"/>
      <c r="ALW163" s="6"/>
      <c r="ALX163" s="6"/>
      <c r="ALY163" s="6"/>
      <c r="ALZ163" s="6"/>
      <c r="AMA163" s="6"/>
      <c r="AMB163" s="6"/>
      <c r="AMC163" s="6"/>
      <c r="AMD163" s="6"/>
      <c r="AME163" s="6"/>
    </row>
    <row r="164" spans="1:1019" x14ac:dyDescent="0.25">
      <c r="A164" s="38" t="s">
        <v>117</v>
      </c>
      <c r="B164" s="4" t="s">
        <v>19</v>
      </c>
      <c r="C164" s="36">
        <v>1.016</v>
      </c>
      <c r="D164" s="36">
        <v>1.246</v>
      </c>
      <c r="E164" s="37" t="s">
        <v>216</v>
      </c>
      <c r="F164" s="36">
        <f>0.792-0.138-0.211</f>
        <v>0.44300000000000006</v>
      </c>
      <c r="G164" s="21" t="s">
        <v>10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/>
      <c r="OQ164" s="6"/>
      <c r="OR164" s="6"/>
      <c r="OS164" s="6"/>
      <c r="OT164" s="6"/>
      <c r="OU164" s="6"/>
      <c r="OV164" s="6"/>
      <c r="OW164" s="6"/>
      <c r="OX164" s="6"/>
      <c r="OY164" s="6"/>
      <c r="OZ164" s="6"/>
      <c r="PA164" s="6"/>
      <c r="PB164" s="6"/>
      <c r="PC164" s="6"/>
      <c r="PD164" s="6"/>
      <c r="PE164" s="6"/>
      <c r="PF164" s="6"/>
      <c r="PG164" s="6"/>
      <c r="PH164" s="6"/>
      <c r="PI164" s="6"/>
      <c r="PJ164" s="6"/>
      <c r="PK164" s="6"/>
      <c r="PL164" s="6"/>
      <c r="PM164" s="6"/>
      <c r="PN164" s="6"/>
      <c r="PO164" s="6"/>
      <c r="PP164" s="6"/>
      <c r="PQ164" s="6"/>
      <c r="PR164" s="6"/>
      <c r="PS164" s="6"/>
      <c r="PT164" s="6"/>
      <c r="PU164" s="6"/>
      <c r="PV164" s="6"/>
      <c r="PW164" s="6"/>
      <c r="PX164" s="6"/>
      <c r="PY164" s="6"/>
      <c r="PZ164" s="6"/>
      <c r="QA164" s="6"/>
      <c r="QB164" s="6"/>
      <c r="QC164" s="6"/>
      <c r="QD164" s="6"/>
      <c r="QE164" s="6"/>
      <c r="QF164" s="6"/>
      <c r="QG164" s="6"/>
      <c r="QH164" s="6"/>
      <c r="QI164" s="6"/>
      <c r="QJ164" s="6"/>
      <c r="QK164" s="6"/>
      <c r="QL164" s="6"/>
      <c r="QM164" s="6"/>
      <c r="QN164" s="6"/>
      <c r="QO164" s="6"/>
      <c r="QP164" s="6"/>
      <c r="QQ164" s="6"/>
      <c r="QR164" s="6"/>
      <c r="QS164" s="6"/>
      <c r="QT164" s="6"/>
      <c r="QU164" s="6"/>
      <c r="QV164" s="6"/>
      <c r="QW164" s="6"/>
      <c r="QX164" s="6"/>
      <c r="QY164" s="6"/>
      <c r="QZ164" s="6"/>
      <c r="RA164" s="6"/>
      <c r="RB164" s="6"/>
      <c r="RC164" s="6"/>
      <c r="RD164" s="6"/>
      <c r="RE164" s="6"/>
      <c r="RF164" s="6"/>
      <c r="RG164" s="6"/>
      <c r="RH164" s="6"/>
      <c r="RI164" s="6"/>
      <c r="RJ164" s="6"/>
      <c r="RK164" s="6"/>
      <c r="RL164" s="6"/>
      <c r="RM164" s="6"/>
      <c r="RN164" s="6"/>
      <c r="RO164" s="6"/>
      <c r="RP164" s="6"/>
      <c r="RQ164" s="6"/>
      <c r="RR164" s="6"/>
      <c r="RS164" s="6"/>
      <c r="RT164" s="6"/>
      <c r="RU164" s="6"/>
      <c r="RV164" s="6"/>
      <c r="RW164" s="6"/>
      <c r="RX164" s="6"/>
      <c r="RY164" s="6"/>
      <c r="RZ164" s="6"/>
      <c r="SA164" s="6"/>
      <c r="SB164" s="6"/>
      <c r="SC164" s="6"/>
      <c r="SD164" s="6"/>
      <c r="SE164" s="6"/>
      <c r="SF164" s="6"/>
      <c r="SG164" s="6"/>
      <c r="SH164" s="6"/>
      <c r="SI164" s="6"/>
      <c r="SJ164" s="6"/>
      <c r="SK164" s="6"/>
      <c r="SL164" s="6"/>
      <c r="SM164" s="6"/>
      <c r="SN164" s="6"/>
      <c r="SO164" s="6"/>
      <c r="SP164" s="6"/>
      <c r="SQ164" s="6"/>
      <c r="SR164" s="6"/>
      <c r="SS164" s="6"/>
      <c r="ST164" s="6"/>
      <c r="SU164" s="6"/>
      <c r="SV164" s="6"/>
      <c r="SW164" s="6"/>
      <c r="SX164" s="6"/>
      <c r="SY164" s="6"/>
      <c r="SZ164" s="6"/>
      <c r="TA164" s="6"/>
      <c r="TB164" s="6"/>
      <c r="TC164" s="6"/>
      <c r="TD164" s="6"/>
      <c r="TE164" s="6"/>
      <c r="TF164" s="6"/>
      <c r="TG164" s="6"/>
      <c r="TH164" s="6"/>
      <c r="TI164" s="6"/>
      <c r="TJ164" s="6"/>
      <c r="TK164" s="6"/>
      <c r="TL164" s="6"/>
      <c r="TM164" s="6"/>
      <c r="TN164" s="6"/>
      <c r="TO164" s="6"/>
      <c r="TP164" s="6"/>
      <c r="TQ164" s="6"/>
      <c r="TR164" s="6"/>
      <c r="TS164" s="6"/>
      <c r="TT164" s="6"/>
      <c r="TU164" s="6"/>
      <c r="TV164" s="6"/>
      <c r="TW164" s="6"/>
      <c r="TX164" s="6"/>
      <c r="TY164" s="6"/>
      <c r="TZ164" s="6"/>
      <c r="UA164" s="6"/>
      <c r="UB164" s="6"/>
      <c r="UC164" s="6"/>
      <c r="UD164" s="6"/>
      <c r="UE164" s="6"/>
      <c r="UF164" s="6"/>
      <c r="UG164" s="6"/>
      <c r="UH164" s="6"/>
      <c r="UI164" s="6"/>
      <c r="UJ164" s="6"/>
      <c r="UK164" s="6"/>
      <c r="UL164" s="6"/>
      <c r="UM164" s="6"/>
      <c r="UN164" s="6"/>
      <c r="UO164" s="6"/>
      <c r="UP164" s="6"/>
      <c r="UQ164" s="6"/>
      <c r="UR164" s="6"/>
      <c r="US164" s="6"/>
      <c r="UT164" s="6"/>
      <c r="UU164" s="6"/>
      <c r="UV164" s="6"/>
      <c r="UW164" s="6"/>
      <c r="UX164" s="6"/>
      <c r="UY164" s="6"/>
      <c r="UZ164" s="6"/>
      <c r="VA164" s="6"/>
      <c r="VB164" s="6"/>
      <c r="VC164" s="6"/>
      <c r="VD164" s="6"/>
      <c r="VE164" s="6"/>
      <c r="VF164" s="6"/>
      <c r="VG164" s="6"/>
      <c r="VH164" s="6"/>
      <c r="VI164" s="6"/>
      <c r="VJ164" s="6"/>
      <c r="VK164" s="6"/>
      <c r="VL164" s="6"/>
      <c r="VM164" s="6"/>
      <c r="VN164" s="6"/>
      <c r="VO164" s="6"/>
      <c r="VP164" s="6"/>
      <c r="VQ164" s="6"/>
      <c r="VR164" s="6"/>
      <c r="VS164" s="6"/>
      <c r="VT164" s="6"/>
      <c r="VU164" s="6"/>
      <c r="VV164" s="6"/>
      <c r="VW164" s="6"/>
      <c r="VX164" s="6"/>
      <c r="VY164" s="6"/>
      <c r="VZ164" s="6"/>
      <c r="WA164" s="6"/>
      <c r="WB164" s="6"/>
      <c r="WC164" s="6"/>
      <c r="WD164" s="6"/>
      <c r="WE164" s="6"/>
      <c r="WF164" s="6"/>
      <c r="WG164" s="6"/>
      <c r="WH164" s="6"/>
      <c r="WI164" s="6"/>
      <c r="WJ164" s="6"/>
      <c r="WK164" s="6"/>
      <c r="WL164" s="6"/>
      <c r="WM164" s="6"/>
      <c r="WN164" s="6"/>
      <c r="WO164" s="6"/>
      <c r="WP164" s="6"/>
      <c r="WQ164" s="6"/>
      <c r="WR164" s="6"/>
      <c r="WS164" s="6"/>
      <c r="WT164" s="6"/>
      <c r="WU164" s="6"/>
      <c r="WV164" s="6"/>
      <c r="WW164" s="6"/>
      <c r="WX164" s="6"/>
      <c r="WY164" s="6"/>
      <c r="WZ164" s="6"/>
      <c r="XA164" s="6"/>
      <c r="XB164" s="6"/>
      <c r="XC164" s="6"/>
      <c r="XD164" s="6"/>
      <c r="XE164" s="6"/>
      <c r="XF164" s="6"/>
      <c r="XG164" s="6"/>
      <c r="XH164" s="6"/>
      <c r="XI164" s="6"/>
      <c r="XJ164" s="6"/>
      <c r="XK164" s="6"/>
      <c r="XL164" s="6"/>
      <c r="XM164" s="6"/>
      <c r="XN164" s="6"/>
      <c r="XO164" s="6"/>
      <c r="XP164" s="6"/>
      <c r="XQ164" s="6"/>
      <c r="XR164" s="6"/>
      <c r="XS164" s="6"/>
      <c r="XT164" s="6"/>
      <c r="XU164" s="6"/>
      <c r="XV164" s="6"/>
      <c r="XW164" s="6"/>
      <c r="XX164" s="6"/>
      <c r="XY164" s="6"/>
      <c r="XZ164" s="6"/>
      <c r="YA164" s="6"/>
      <c r="YB164" s="6"/>
      <c r="YC164" s="6"/>
      <c r="YD164" s="6"/>
      <c r="YE164" s="6"/>
      <c r="YF164" s="6"/>
      <c r="YG164" s="6"/>
      <c r="YH164" s="6"/>
      <c r="YI164" s="6"/>
      <c r="YJ164" s="6"/>
      <c r="YK164" s="6"/>
      <c r="YL164" s="6"/>
      <c r="YM164" s="6"/>
      <c r="YN164" s="6"/>
      <c r="YO164" s="6"/>
      <c r="YP164" s="6"/>
      <c r="YQ164" s="6"/>
      <c r="YR164" s="6"/>
      <c r="YS164" s="6"/>
      <c r="YT164" s="6"/>
      <c r="YU164" s="6"/>
      <c r="YV164" s="6"/>
      <c r="YW164" s="6"/>
      <c r="YX164" s="6"/>
      <c r="YY164" s="6"/>
      <c r="YZ164" s="6"/>
      <c r="ZA164" s="6"/>
      <c r="ZB164" s="6"/>
      <c r="ZC164" s="6"/>
      <c r="ZD164" s="6"/>
      <c r="ZE164" s="6"/>
      <c r="ZF164" s="6"/>
      <c r="ZG164" s="6"/>
      <c r="ZH164" s="6"/>
      <c r="ZI164" s="6"/>
      <c r="ZJ164" s="6"/>
      <c r="ZK164" s="6"/>
      <c r="ZL164" s="6"/>
      <c r="ZM164" s="6"/>
      <c r="ZN164" s="6"/>
      <c r="ZO164" s="6"/>
      <c r="ZP164" s="6"/>
      <c r="ZQ164" s="6"/>
      <c r="ZR164" s="6"/>
      <c r="ZS164" s="6"/>
      <c r="ZT164" s="6"/>
      <c r="ZU164" s="6"/>
      <c r="ZV164" s="6"/>
      <c r="ZW164" s="6"/>
      <c r="ZX164" s="6"/>
      <c r="ZY164" s="6"/>
      <c r="ZZ164" s="6"/>
      <c r="AAA164" s="6"/>
      <c r="AAB164" s="6"/>
      <c r="AAC164" s="6"/>
      <c r="AAD164" s="6"/>
      <c r="AAE164" s="6"/>
      <c r="AAF164" s="6"/>
      <c r="AAG164" s="6"/>
      <c r="AAH164" s="6"/>
      <c r="AAI164" s="6"/>
      <c r="AAJ164" s="6"/>
      <c r="AAK164" s="6"/>
      <c r="AAL164" s="6"/>
      <c r="AAM164" s="6"/>
      <c r="AAN164" s="6"/>
      <c r="AAO164" s="6"/>
      <c r="AAP164" s="6"/>
      <c r="AAQ164" s="6"/>
      <c r="AAR164" s="6"/>
      <c r="AAS164" s="6"/>
      <c r="AAT164" s="6"/>
      <c r="AAU164" s="6"/>
      <c r="AAV164" s="6"/>
      <c r="AAW164" s="6"/>
      <c r="AAX164" s="6"/>
      <c r="AAY164" s="6"/>
      <c r="AAZ164" s="6"/>
      <c r="ABA164" s="6"/>
      <c r="ABB164" s="6"/>
      <c r="ABC164" s="6"/>
      <c r="ABD164" s="6"/>
      <c r="ABE164" s="6"/>
      <c r="ABF164" s="6"/>
      <c r="ABG164" s="6"/>
      <c r="ABH164" s="6"/>
      <c r="ABI164" s="6"/>
      <c r="ABJ164" s="6"/>
      <c r="ABK164" s="6"/>
      <c r="ABL164" s="6"/>
      <c r="ABM164" s="6"/>
      <c r="ABN164" s="6"/>
      <c r="ABO164" s="6"/>
      <c r="ABP164" s="6"/>
      <c r="ABQ164" s="6"/>
      <c r="ABR164" s="6"/>
      <c r="ABS164" s="6"/>
      <c r="ABT164" s="6"/>
      <c r="ABU164" s="6"/>
      <c r="ABV164" s="6"/>
      <c r="ABW164" s="6"/>
      <c r="ABX164" s="6"/>
      <c r="ABY164" s="6"/>
      <c r="ABZ164" s="6"/>
      <c r="ACA164" s="6"/>
      <c r="ACB164" s="6"/>
      <c r="ACC164" s="6"/>
      <c r="ACD164" s="6"/>
      <c r="ACE164" s="6"/>
      <c r="ACF164" s="6"/>
      <c r="ACG164" s="6"/>
      <c r="ACH164" s="6"/>
      <c r="ACI164" s="6"/>
      <c r="ACJ164" s="6"/>
      <c r="ACK164" s="6"/>
      <c r="ACL164" s="6"/>
      <c r="ACM164" s="6"/>
      <c r="ACN164" s="6"/>
      <c r="ACO164" s="6"/>
      <c r="ACP164" s="6"/>
      <c r="ACQ164" s="6"/>
      <c r="ACR164" s="6"/>
      <c r="ACS164" s="6"/>
      <c r="ACT164" s="6"/>
      <c r="ACU164" s="6"/>
      <c r="ACV164" s="6"/>
      <c r="ACW164" s="6"/>
      <c r="ACX164" s="6"/>
      <c r="ACY164" s="6"/>
      <c r="ACZ164" s="6"/>
      <c r="ADA164" s="6"/>
      <c r="ADB164" s="6"/>
      <c r="ADC164" s="6"/>
      <c r="ADD164" s="6"/>
      <c r="ADE164" s="6"/>
      <c r="ADF164" s="6"/>
      <c r="ADG164" s="6"/>
      <c r="ADH164" s="6"/>
      <c r="ADI164" s="6"/>
      <c r="ADJ164" s="6"/>
      <c r="ADK164" s="6"/>
      <c r="ADL164" s="6"/>
      <c r="ADM164" s="6"/>
      <c r="ADN164" s="6"/>
      <c r="ADO164" s="6"/>
      <c r="ADP164" s="6"/>
      <c r="ADQ164" s="6"/>
      <c r="ADR164" s="6"/>
      <c r="ADS164" s="6"/>
      <c r="ADT164" s="6"/>
      <c r="ADU164" s="6"/>
      <c r="ADV164" s="6"/>
      <c r="ADW164" s="6"/>
      <c r="ADX164" s="6"/>
      <c r="ADY164" s="6"/>
      <c r="ADZ164" s="6"/>
      <c r="AEA164" s="6"/>
      <c r="AEB164" s="6"/>
      <c r="AEC164" s="6"/>
      <c r="AED164" s="6"/>
      <c r="AEE164" s="6"/>
      <c r="AEF164" s="6"/>
      <c r="AEG164" s="6"/>
      <c r="AEH164" s="6"/>
      <c r="AEI164" s="6"/>
      <c r="AEJ164" s="6"/>
      <c r="AEK164" s="6"/>
      <c r="AEL164" s="6"/>
      <c r="AEM164" s="6"/>
      <c r="AEN164" s="6"/>
      <c r="AEO164" s="6"/>
      <c r="AEP164" s="6"/>
      <c r="AEQ164" s="6"/>
      <c r="AER164" s="6"/>
      <c r="AES164" s="6"/>
      <c r="AET164" s="6"/>
      <c r="AEU164" s="6"/>
      <c r="AEV164" s="6"/>
      <c r="AEW164" s="6"/>
      <c r="AEX164" s="6"/>
      <c r="AEY164" s="6"/>
      <c r="AEZ164" s="6"/>
      <c r="AFA164" s="6"/>
      <c r="AFB164" s="6"/>
      <c r="AFC164" s="6"/>
      <c r="AFD164" s="6"/>
      <c r="AFE164" s="6"/>
      <c r="AFF164" s="6"/>
      <c r="AFG164" s="6"/>
      <c r="AFH164" s="6"/>
      <c r="AFI164" s="6"/>
      <c r="AFJ164" s="6"/>
      <c r="AFK164" s="6"/>
      <c r="AFL164" s="6"/>
      <c r="AFM164" s="6"/>
      <c r="AFN164" s="6"/>
      <c r="AFO164" s="6"/>
      <c r="AFP164" s="6"/>
      <c r="AFQ164" s="6"/>
      <c r="AFR164" s="6"/>
      <c r="AFS164" s="6"/>
      <c r="AFT164" s="6"/>
      <c r="AFU164" s="6"/>
      <c r="AFV164" s="6"/>
      <c r="AFW164" s="6"/>
      <c r="AFX164" s="6"/>
      <c r="AFY164" s="6"/>
      <c r="AFZ164" s="6"/>
      <c r="AGA164" s="6"/>
      <c r="AGB164" s="6"/>
      <c r="AGC164" s="6"/>
      <c r="AGD164" s="6"/>
      <c r="AGE164" s="6"/>
      <c r="AGF164" s="6"/>
      <c r="AGG164" s="6"/>
      <c r="AGH164" s="6"/>
      <c r="AGI164" s="6"/>
      <c r="AGJ164" s="6"/>
      <c r="AGK164" s="6"/>
      <c r="AGL164" s="6"/>
      <c r="AGM164" s="6"/>
      <c r="AGN164" s="6"/>
      <c r="AGO164" s="6"/>
      <c r="AGP164" s="6"/>
      <c r="AGQ164" s="6"/>
      <c r="AGR164" s="6"/>
      <c r="AGS164" s="6"/>
      <c r="AGT164" s="6"/>
      <c r="AGU164" s="6"/>
      <c r="AGV164" s="6"/>
      <c r="AGW164" s="6"/>
      <c r="AGX164" s="6"/>
      <c r="AGY164" s="6"/>
      <c r="AGZ164" s="6"/>
      <c r="AHA164" s="6"/>
      <c r="AHB164" s="6"/>
      <c r="AHC164" s="6"/>
      <c r="AHD164" s="6"/>
      <c r="AHE164" s="6"/>
      <c r="AHF164" s="6"/>
      <c r="AHG164" s="6"/>
      <c r="AHH164" s="6"/>
      <c r="AHI164" s="6"/>
      <c r="AHJ164" s="6"/>
      <c r="AHK164" s="6"/>
      <c r="AHL164" s="6"/>
      <c r="AHM164" s="6"/>
      <c r="AHN164" s="6"/>
      <c r="AHO164" s="6"/>
      <c r="AHP164" s="6"/>
      <c r="AHQ164" s="6"/>
      <c r="AHR164" s="6"/>
      <c r="AHS164" s="6"/>
      <c r="AHT164" s="6"/>
      <c r="AHU164" s="6"/>
      <c r="AHV164" s="6"/>
      <c r="AHW164" s="6"/>
      <c r="AHX164" s="6"/>
      <c r="AHY164" s="6"/>
      <c r="AHZ164" s="6"/>
      <c r="AIA164" s="6"/>
      <c r="AIB164" s="6"/>
      <c r="AIC164" s="6"/>
      <c r="AID164" s="6"/>
      <c r="AIE164" s="6"/>
      <c r="AIF164" s="6"/>
      <c r="AIG164" s="6"/>
      <c r="AIH164" s="6"/>
      <c r="AII164" s="6"/>
      <c r="AIJ164" s="6"/>
      <c r="AIK164" s="6"/>
      <c r="AIL164" s="6"/>
      <c r="AIM164" s="6"/>
      <c r="AIN164" s="6"/>
      <c r="AIO164" s="6"/>
      <c r="AIP164" s="6"/>
      <c r="AIQ164" s="6"/>
      <c r="AIR164" s="6"/>
      <c r="AIS164" s="6"/>
      <c r="AIT164" s="6"/>
      <c r="AIU164" s="6"/>
      <c r="AIV164" s="6"/>
      <c r="AIW164" s="6"/>
      <c r="AIX164" s="6"/>
      <c r="AIY164" s="6"/>
      <c r="AIZ164" s="6"/>
      <c r="AJA164" s="6"/>
      <c r="AJB164" s="6"/>
      <c r="AJC164" s="6"/>
      <c r="AJD164" s="6"/>
      <c r="AJE164" s="6"/>
      <c r="AJF164" s="6"/>
      <c r="AJG164" s="6"/>
      <c r="AJH164" s="6"/>
      <c r="AJI164" s="6"/>
      <c r="AJJ164" s="6"/>
      <c r="AJK164" s="6"/>
      <c r="AJL164" s="6"/>
      <c r="AJM164" s="6"/>
      <c r="AJN164" s="6"/>
      <c r="AJO164" s="6"/>
      <c r="AJP164" s="6"/>
      <c r="AJQ164" s="6"/>
      <c r="AJR164" s="6"/>
      <c r="AJS164" s="6"/>
      <c r="AJT164" s="6"/>
      <c r="AJU164" s="6"/>
      <c r="AJV164" s="6"/>
      <c r="AJW164" s="6"/>
      <c r="AJX164" s="6"/>
      <c r="AJY164" s="6"/>
      <c r="AJZ164" s="6"/>
      <c r="AKA164" s="6"/>
      <c r="AKB164" s="6"/>
      <c r="AKC164" s="6"/>
      <c r="AKD164" s="6"/>
      <c r="AKE164" s="6"/>
      <c r="AKF164" s="6"/>
      <c r="AKG164" s="6"/>
      <c r="AKH164" s="6"/>
      <c r="AKI164" s="6"/>
      <c r="AKJ164" s="6"/>
      <c r="AKK164" s="6"/>
      <c r="AKL164" s="6"/>
      <c r="AKM164" s="6"/>
      <c r="AKN164" s="6"/>
      <c r="AKO164" s="6"/>
      <c r="AKP164" s="6"/>
      <c r="AKQ164" s="6"/>
      <c r="AKR164" s="6"/>
      <c r="AKS164" s="6"/>
      <c r="AKT164" s="6"/>
      <c r="AKU164" s="6"/>
      <c r="AKV164" s="6"/>
      <c r="AKW164" s="6"/>
      <c r="AKX164" s="6"/>
      <c r="AKY164" s="6"/>
      <c r="AKZ164" s="6"/>
      <c r="ALA164" s="6"/>
      <c r="ALB164" s="6"/>
      <c r="ALC164" s="6"/>
      <c r="ALD164" s="6"/>
      <c r="ALE164" s="6"/>
      <c r="ALF164" s="6"/>
      <c r="ALG164" s="6"/>
      <c r="ALH164" s="6"/>
      <c r="ALI164" s="6"/>
      <c r="ALJ164" s="6"/>
      <c r="ALK164" s="6"/>
      <c r="ALL164" s="6"/>
      <c r="ALM164" s="6"/>
      <c r="ALN164" s="6"/>
      <c r="ALO164" s="6"/>
      <c r="ALP164" s="6"/>
      <c r="ALQ164" s="6"/>
      <c r="ALR164" s="6"/>
      <c r="ALS164" s="6"/>
      <c r="ALT164" s="6"/>
      <c r="ALU164" s="6"/>
      <c r="ALV164" s="6"/>
      <c r="ALW164" s="6"/>
      <c r="ALX164" s="6"/>
      <c r="ALY164" s="6"/>
      <c r="ALZ164" s="6"/>
      <c r="AMA164" s="6"/>
      <c r="AMB164" s="6"/>
      <c r="AMC164" s="6"/>
      <c r="AMD164" s="6"/>
      <c r="AME164" s="6"/>
    </row>
    <row r="165" spans="1:1019" x14ac:dyDescent="0.25">
      <c r="A165" s="38" t="s">
        <v>117</v>
      </c>
      <c r="B165" s="4" t="s">
        <v>19</v>
      </c>
      <c r="C165" s="36">
        <v>1.825</v>
      </c>
      <c r="D165" s="36">
        <v>2.0350000000000001</v>
      </c>
      <c r="E165" s="37" t="s">
        <v>217</v>
      </c>
      <c r="F165" s="36">
        <v>0.79400000000000004</v>
      </c>
      <c r="G165" s="21" t="s">
        <v>10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/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/>
      <c r="OQ165" s="6"/>
      <c r="OR165" s="6"/>
      <c r="OS165" s="6"/>
      <c r="OT165" s="6"/>
      <c r="OU165" s="6"/>
      <c r="OV165" s="6"/>
      <c r="OW165" s="6"/>
      <c r="OX165" s="6"/>
      <c r="OY165" s="6"/>
      <c r="OZ165" s="6"/>
      <c r="PA165" s="6"/>
      <c r="PB165" s="6"/>
      <c r="PC165" s="6"/>
      <c r="PD165" s="6"/>
      <c r="PE165" s="6"/>
      <c r="PF165" s="6"/>
      <c r="PG165" s="6"/>
      <c r="PH165" s="6"/>
      <c r="PI165" s="6"/>
      <c r="PJ165" s="6"/>
      <c r="PK165" s="6"/>
      <c r="PL165" s="6"/>
      <c r="PM165" s="6"/>
      <c r="PN165" s="6"/>
      <c r="PO165" s="6"/>
      <c r="PP165" s="6"/>
      <c r="PQ165" s="6"/>
      <c r="PR165" s="6"/>
      <c r="PS165" s="6"/>
      <c r="PT165" s="6"/>
      <c r="PU165" s="6"/>
      <c r="PV165" s="6"/>
      <c r="PW165" s="6"/>
      <c r="PX165" s="6"/>
      <c r="PY165" s="6"/>
      <c r="PZ165" s="6"/>
      <c r="QA165" s="6"/>
      <c r="QB165" s="6"/>
      <c r="QC165" s="6"/>
      <c r="QD165" s="6"/>
      <c r="QE165" s="6"/>
      <c r="QF165" s="6"/>
      <c r="QG165" s="6"/>
      <c r="QH165" s="6"/>
      <c r="QI165" s="6"/>
      <c r="QJ165" s="6"/>
      <c r="QK165" s="6"/>
      <c r="QL165" s="6"/>
      <c r="QM165" s="6"/>
      <c r="QN165" s="6"/>
      <c r="QO165" s="6"/>
      <c r="QP165" s="6"/>
      <c r="QQ165" s="6"/>
      <c r="QR165" s="6"/>
      <c r="QS165" s="6"/>
      <c r="QT165" s="6"/>
      <c r="QU165" s="6"/>
      <c r="QV165" s="6"/>
      <c r="QW165" s="6"/>
      <c r="QX165" s="6"/>
      <c r="QY165" s="6"/>
      <c r="QZ165" s="6"/>
      <c r="RA165" s="6"/>
      <c r="RB165" s="6"/>
      <c r="RC165" s="6"/>
      <c r="RD165" s="6"/>
      <c r="RE165" s="6"/>
      <c r="RF165" s="6"/>
      <c r="RG165" s="6"/>
      <c r="RH165" s="6"/>
      <c r="RI165" s="6"/>
      <c r="RJ165" s="6"/>
      <c r="RK165" s="6"/>
      <c r="RL165" s="6"/>
      <c r="RM165" s="6"/>
      <c r="RN165" s="6"/>
      <c r="RO165" s="6"/>
      <c r="RP165" s="6"/>
      <c r="RQ165" s="6"/>
      <c r="RR165" s="6"/>
      <c r="RS165" s="6"/>
      <c r="RT165" s="6"/>
      <c r="RU165" s="6"/>
      <c r="RV165" s="6"/>
      <c r="RW165" s="6"/>
      <c r="RX165" s="6"/>
      <c r="RY165" s="6"/>
      <c r="RZ165" s="6"/>
      <c r="SA165" s="6"/>
      <c r="SB165" s="6"/>
      <c r="SC165" s="6"/>
      <c r="SD165" s="6"/>
      <c r="SE165" s="6"/>
      <c r="SF165" s="6"/>
      <c r="SG165" s="6"/>
      <c r="SH165" s="6"/>
      <c r="SI165" s="6"/>
      <c r="SJ165" s="6"/>
      <c r="SK165" s="6"/>
      <c r="SL165" s="6"/>
      <c r="SM165" s="6"/>
      <c r="SN165" s="6"/>
      <c r="SO165" s="6"/>
      <c r="SP165" s="6"/>
      <c r="SQ165" s="6"/>
      <c r="SR165" s="6"/>
      <c r="SS165" s="6"/>
      <c r="ST165" s="6"/>
      <c r="SU165" s="6"/>
      <c r="SV165" s="6"/>
      <c r="SW165" s="6"/>
      <c r="SX165" s="6"/>
      <c r="SY165" s="6"/>
      <c r="SZ165" s="6"/>
      <c r="TA165" s="6"/>
      <c r="TB165" s="6"/>
      <c r="TC165" s="6"/>
      <c r="TD165" s="6"/>
      <c r="TE165" s="6"/>
      <c r="TF165" s="6"/>
      <c r="TG165" s="6"/>
      <c r="TH165" s="6"/>
      <c r="TI165" s="6"/>
      <c r="TJ165" s="6"/>
      <c r="TK165" s="6"/>
      <c r="TL165" s="6"/>
      <c r="TM165" s="6"/>
      <c r="TN165" s="6"/>
      <c r="TO165" s="6"/>
      <c r="TP165" s="6"/>
      <c r="TQ165" s="6"/>
      <c r="TR165" s="6"/>
      <c r="TS165" s="6"/>
      <c r="TT165" s="6"/>
      <c r="TU165" s="6"/>
      <c r="TV165" s="6"/>
      <c r="TW165" s="6"/>
      <c r="TX165" s="6"/>
      <c r="TY165" s="6"/>
      <c r="TZ165" s="6"/>
      <c r="UA165" s="6"/>
      <c r="UB165" s="6"/>
      <c r="UC165" s="6"/>
      <c r="UD165" s="6"/>
      <c r="UE165" s="6"/>
      <c r="UF165" s="6"/>
      <c r="UG165" s="6"/>
      <c r="UH165" s="6"/>
      <c r="UI165" s="6"/>
      <c r="UJ165" s="6"/>
      <c r="UK165" s="6"/>
      <c r="UL165" s="6"/>
      <c r="UM165" s="6"/>
      <c r="UN165" s="6"/>
      <c r="UO165" s="6"/>
      <c r="UP165" s="6"/>
      <c r="UQ165" s="6"/>
      <c r="UR165" s="6"/>
      <c r="US165" s="6"/>
      <c r="UT165" s="6"/>
      <c r="UU165" s="6"/>
      <c r="UV165" s="6"/>
      <c r="UW165" s="6"/>
      <c r="UX165" s="6"/>
      <c r="UY165" s="6"/>
      <c r="UZ165" s="6"/>
      <c r="VA165" s="6"/>
      <c r="VB165" s="6"/>
      <c r="VC165" s="6"/>
      <c r="VD165" s="6"/>
      <c r="VE165" s="6"/>
      <c r="VF165" s="6"/>
      <c r="VG165" s="6"/>
      <c r="VH165" s="6"/>
      <c r="VI165" s="6"/>
      <c r="VJ165" s="6"/>
      <c r="VK165" s="6"/>
      <c r="VL165" s="6"/>
      <c r="VM165" s="6"/>
      <c r="VN165" s="6"/>
      <c r="VO165" s="6"/>
      <c r="VP165" s="6"/>
      <c r="VQ165" s="6"/>
      <c r="VR165" s="6"/>
      <c r="VS165" s="6"/>
      <c r="VT165" s="6"/>
      <c r="VU165" s="6"/>
      <c r="VV165" s="6"/>
      <c r="VW165" s="6"/>
      <c r="VX165" s="6"/>
      <c r="VY165" s="6"/>
      <c r="VZ165" s="6"/>
      <c r="WA165" s="6"/>
      <c r="WB165" s="6"/>
      <c r="WC165" s="6"/>
      <c r="WD165" s="6"/>
      <c r="WE165" s="6"/>
      <c r="WF165" s="6"/>
      <c r="WG165" s="6"/>
      <c r="WH165" s="6"/>
      <c r="WI165" s="6"/>
      <c r="WJ165" s="6"/>
      <c r="WK165" s="6"/>
      <c r="WL165" s="6"/>
      <c r="WM165" s="6"/>
      <c r="WN165" s="6"/>
      <c r="WO165" s="6"/>
      <c r="WP165" s="6"/>
      <c r="WQ165" s="6"/>
      <c r="WR165" s="6"/>
      <c r="WS165" s="6"/>
      <c r="WT165" s="6"/>
      <c r="WU165" s="6"/>
      <c r="WV165" s="6"/>
      <c r="WW165" s="6"/>
      <c r="WX165" s="6"/>
      <c r="WY165" s="6"/>
      <c r="WZ165" s="6"/>
      <c r="XA165" s="6"/>
      <c r="XB165" s="6"/>
      <c r="XC165" s="6"/>
      <c r="XD165" s="6"/>
      <c r="XE165" s="6"/>
      <c r="XF165" s="6"/>
      <c r="XG165" s="6"/>
      <c r="XH165" s="6"/>
      <c r="XI165" s="6"/>
      <c r="XJ165" s="6"/>
      <c r="XK165" s="6"/>
      <c r="XL165" s="6"/>
      <c r="XM165" s="6"/>
      <c r="XN165" s="6"/>
      <c r="XO165" s="6"/>
      <c r="XP165" s="6"/>
      <c r="XQ165" s="6"/>
      <c r="XR165" s="6"/>
      <c r="XS165" s="6"/>
      <c r="XT165" s="6"/>
      <c r="XU165" s="6"/>
      <c r="XV165" s="6"/>
      <c r="XW165" s="6"/>
      <c r="XX165" s="6"/>
      <c r="XY165" s="6"/>
      <c r="XZ165" s="6"/>
      <c r="YA165" s="6"/>
      <c r="YB165" s="6"/>
      <c r="YC165" s="6"/>
      <c r="YD165" s="6"/>
      <c r="YE165" s="6"/>
      <c r="YF165" s="6"/>
      <c r="YG165" s="6"/>
      <c r="YH165" s="6"/>
      <c r="YI165" s="6"/>
      <c r="YJ165" s="6"/>
      <c r="YK165" s="6"/>
      <c r="YL165" s="6"/>
      <c r="YM165" s="6"/>
      <c r="YN165" s="6"/>
      <c r="YO165" s="6"/>
      <c r="YP165" s="6"/>
      <c r="YQ165" s="6"/>
      <c r="YR165" s="6"/>
      <c r="YS165" s="6"/>
      <c r="YT165" s="6"/>
      <c r="YU165" s="6"/>
      <c r="YV165" s="6"/>
      <c r="YW165" s="6"/>
      <c r="YX165" s="6"/>
      <c r="YY165" s="6"/>
      <c r="YZ165" s="6"/>
      <c r="ZA165" s="6"/>
      <c r="ZB165" s="6"/>
      <c r="ZC165" s="6"/>
      <c r="ZD165" s="6"/>
      <c r="ZE165" s="6"/>
      <c r="ZF165" s="6"/>
      <c r="ZG165" s="6"/>
      <c r="ZH165" s="6"/>
      <c r="ZI165" s="6"/>
      <c r="ZJ165" s="6"/>
      <c r="ZK165" s="6"/>
      <c r="ZL165" s="6"/>
      <c r="ZM165" s="6"/>
      <c r="ZN165" s="6"/>
      <c r="ZO165" s="6"/>
      <c r="ZP165" s="6"/>
      <c r="ZQ165" s="6"/>
      <c r="ZR165" s="6"/>
      <c r="ZS165" s="6"/>
      <c r="ZT165" s="6"/>
      <c r="ZU165" s="6"/>
      <c r="ZV165" s="6"/>
      <c r="ZW165" s="6"/>
      <c r="ZX165" s="6"/>
      <c r="ZY165" s="6"/>
      <c r="ZZ165" s="6"/>
      <c r="AAA165" s="6"/>
      <c r="AAB165" s="6"/>
      <c r="AAC165" s="6"/>
      <c r="AAD165" s="6"/>
      <c r="AAE165" s="6"/>
      <c r="AAF165" s="6"/>
      <c r="AAG165" s="6"/>
      <c r="AAH165" s="6"/>
      <c r="AAI165" s="6"/>
      <c r="AAJ165" s="6"/>
      <c r="AAK165" s="6"/>
      <c r="AAL165" s="6"/>
      <c r="AAM165" s="6"/>
      <c r="AAN165" s="6"/>
      <c r="AAO165" s="6"/>
      <c r="AAP165" s="6"/>
      <c r="AAQ165" s="6"/>
      <c r="AAR165" s="6"/>
      <c r="AAS165" s="6"/>
      <c r="AAT165" s="6"/>
      <c r="AAU165" s="6"/>
      <c r="AAV165" s="6"/>
      <c r="AAW165" s="6"/>
      <c r="AAX165" s="6"/>
      <c r="AAY165" s="6"/>
      <c r="AAZ165" s="6"/>
      <c r="ABA165" s="6"/>
      <c r="ABB165" s="6"/>
      <c r="ABC165" s="6"/>
      <c r="ABD165" s="6"/>
      <c r="ABE165" s="6"/>
      <c r="ABF165" s="6"/>
      <c r="ABG165" s="6"/>
      <c r="ABH165" s="6"/>
      <c r="ABI165" s="6"/>
      <c r="ABJ165" s="6"/>
      <c r="ABK165" s="6"/>
      <c r="ABL165" s="6"/>
      <c r="ABM165" s="6"/>
      <c r="ABN165" s="6"/>
      <c r="ABO165" s="6"/>
      <c r="ABP165" s="6"/>
      <c r="ABQ165" s="6"/>
      <c r="ABR165" s="6"/>
      <c r="ABS165" s="6"/>
      <c r="ABT165" s="6"/>
      <c r="ABU165" s="6"/>
      <c r="ABV165" s="6"/>
      <c r="ABW165" s="6"/>
      <c r="ABX165" s="6"/>
      <c r="ABY165" s="6"/>
      <c r="ABZ165" s="6"/>
      <c r="ACA165" s="6"/>
      <c r="ACB165" s="6"/>
      <c r="ACC165" s="6"/>
      <c r="ACD165" s="6"/>
      <c r="ACE165" s="6"/>
      <c r="ACF165" s="6"/>
      <c r="ACG165" s="6"/>
      <c r="ACH165" s="6"/>
      <c r="ACI165" s="6"/>
      <c r="ACJ165" s="6"/>
      <c r="ACK165" s="6"/>
      <c r="ACL165" s="6"/>
      <c r="ACM165" s="6"/>
      <c r="ACN165" s="6"/>
      <c r="ACO165" s="6"/>
      <c r="ACP165" s="6"/>
      <c r="ACQ165" s="6"/>
      <c r="ACR165" s="6"/>
      <c r="ACS165" s="6"/>
      <c r="ACT165" s="6"/>
      <c r="ACU165" s="6"/>
      <c r="ACV165" s="6"/>
      <c r="ACW165" s="6"/>
      <c r="ACX165" s="6"/>
      <c r="ACY165" s="6"/>
      <c r="ACZ165" s="6"/>
      <c r="ADA165" s="6"/>
      <c r="ADB165" s="6"/>
      <c r="ADC165" s="6"/>
      <c r="ADD165" s="6"/>
      <c r="ADE165" s="6"/>
      <c r="ADF165" s="6"/>
      <c r="ADG165" s="6"/>
      <c r="ADH165" s="6"/>
      <c r="ADI165" s="6"/>
      <c r="ADJ165" s="6"/>
      <c r="ADK165" s="6"/>
      <c r="ADL165" s="6"/>
      <c r="ADM165" s="6"/>
      <c r="ADN165" s="6"/>
      <c r="ADO165" s="6"/>
      <c r="ADP165" s="6"/>
      <c r="ADQ165" s="6"/>
      <c r="ADR165" s="6"/>
      <c r="ADS165" s="6"/>
      <c r="ADT165" s="6"/>
      <c r="ADU165" s="6"/>
      <c r="ADV165" s="6"/>
      <c r="ADW165" s="6"/>
      <c r="ADX165" s="6"/>
      <c r="ADY165" s="6"/>
      <c r="ADZ165" s="6"/>
      <c r="AEA165" s="6"/>
      <c r="AEB165" s="6"/>
      <c r="AEC165" s="6"/>
      <c r="AED165" s="6"/>
      <c r="AEE165" s="6"/>
      <c r="AEF165" s="6"/>
      <c r="AEG165" s="6"/>
      <c r="AEH165" s="6"/>
      <c r="AEI165" s="6"/>
      <c r="AEJ165" s="6"/>
      <c r="AEK165" s="6"/>
      <c r="AEL165" s="6"/>
      <c r="AEM165" s="6"/>
      <c r="AEN165" s="6"/>
      <c r="AEO165" s="6"/>
      <c r="AEP165" s="6"/>
      <c r="AEQ165" s="6"/>
      <c r="AER165" s="6"/>
      <c r="AES165" s="6"/>
      <c r="AET165" s="6"/>
      <c r="AEU165" s="6"/>
      <c r="AEV165" s="6"/>
      <c r="AEW165" s="6"/>
      <c r="AEX165" s="6"/>
      <c r="AEY165" s="6"/>
      <c r="AEZ165" s="6"/>
      <c r="AFA165" s="6"/>
      <c r="AFB165" s="6"/>
      <c r="AFC165" s="6"/>
      <c r="AFD165" s="6"/>
      <c r="AFE165" s="6"/>
      <c r="AFF165" s="6"/>
      <c r="AFG165" s="6"/>
      <c r="AFH165" s="6"/>
      <c r="AFI165" s="6"/>
      <c r="AFJ165" s="6"/>
      <c r="AFK165" s="6"/>
      <c r="AFL165" s="6"/>
      <c r="AFM165" s="6"/>
      <c r="AFN165" s="6"/>
      <c r="AFO165" s="6"/>
      <c r="AFP165" s="6"/>
      <c r="AFQ165" s="6"/>
      <c r="AFR165" s="6"/>
      <c r="AFS165" s="6"/>
      <c r="AFT165" s="6"/>
      <c r="AFU165" s="6"/>
      <c r="AFV165" s="6"/>
      <c r="AFW165" s="6"/>
      <c r="AFX165" s="6"/>
      <c r="AFY165" s="6"/>
      <c r="AFZ165" s="6"/>
      <c r="AGA165" s="6"/>
      <c r="AGB165" s="6"/>
      <c r="AGC165" s="6"/>
      <c r="AGD165" s="6"/>
      <c r="AGE165" s="6"/>
      <c r="AGF165" s="6"/>
      <c r="AGG165" s="6"/>
      <c r="AGH165" s="6"/>
      <c r="AGI165" s="6"/>
      <c r="AGJ165" s="6"/>
      <c r="AGK165" s="6"/>
      <c r="AGL165" s="6"/>
      <c r="AGM165" s="6"/>
      <c r="AGN165" s="6"/>
      <c r="AGO165" s="6"/>
      <c r="AGP165" s="6"/>
      <c r="AGQ165" s="6"/>
      <c r="AGR165" s="6"/>
      <c r="AGS165" s="6"/>
      <c r="AGT165" s="6"/>
      <c r="AGU165" s="6"/>
      <c r="AGV165" s="6"/>
      <c r="AGW165" s="6"/>
      <c r="AGX165" s="6"/>
      <c r="AGY165" s="6"/>
      <c r="AGZ165" s="6"/>
      <c r="AHA165" s="6"/>
      <c r="AHB165" s="6"/>
      <c r="AHC165" s="6"/>
      <c r="AHD165" s="6"/>
      <c r="AHE165" s="6"/>
      <c r="AHF165" s="6"/>
      <c r="AHG165" s="6"/>
      <c r="AHH165" s="6"/>
      <c r="AHI165" s="6"/>
      <c r="AHJ165" s="6"/>
      <c r="AHK165" s="6"/>
      <c r="AHL165" s="6"/>
      <c r="AHM165" s="6"/>
      <c r="AHN165" s="6"/>
      <c r="AHO165" s="6"/>
      <c r="AHP165" s="6"/>
      <c r="AHQ165" s="6"/>
      <c r="AHR165" s="6"/>
      <c r="AHS165" s="6"/>
      <c r="AHT165" s="6"/>
      <c r="AHU165" s="6"/>
      <c r="AHV165" s="6"/>
      <c r="AHW165" s="6"/>
      <c r="AHX165" s="6"/>
      <c r="AHY165" s="6"/>
      <c r="AHZ165" s="6"/>
      <c r="AIA165" s="6"/>
      <c r="AIB165" s="6"/>
      <c r="AIC165" s="6"/>
      <c r="AID165" s="6"/>
      <c r="AIE165" s="6"/>
      <c r="AIF165" s="6"/>
      <c r="AIG165" s="6"/>
      <c r="AIH165" s="6"/>
      <c r="AII165" s="6"/>
      <c r="AIJ165" s="6"/>
      <c r="AIK165" s="6"/>
      <c r="AIL165" s="6"/>
      <c r="AIM165" s="6"/>
      <c r="AIN165" s="6"/>
      <c r="AIO165" s="6"/>
      <c r="AIP165" s="6"/>
      <c r="AIQ165" s="6"/>
      <c r="AIR165" s="6"/>
      <c r="AIS165" s="6"/>
      <c r="AIT165" s="6"/>
      <c r="AIU165" s="6"/>
      <c r="AIV165" s="6"/>
      <c r="AIW165" s="6"/>
      <c r="AIX165" s="6"/>
      <c r="AIY165" s="6"/>
      <c r="AIZ165" s="6"/>
      <c r="AJA165" s="6"/>
      <c r="AJB165" s="6"/>
      <c r="AJC165" s="6"/>
      <c r="AJD165" s="6"/>
      <c r="AJE165" s="6"/>
      <c r="AJF165" s="6"/>
      <c r="AJG165" s="6"/>
      <c r="AJH165" s="6"/>
      <c r="AJI165" s="6"/>
      <c r="AJJ165" s="6"/>
      <c r="AJK165" s="6"/>
      <c r="AJL165" s="6"/>
      <c r="AJM165" s="6"/>
      <c r="AJN165" s="6"/>
      <c r="AJO165" s="6"/>
      <c r="AJP165" s="6"/>
      <c r="AJQ165" s="6"/>
      <c r="AJR165" s="6"/>
      <c r="AJS165" s="6"/>
      <c r="AJT165" s="6"/>
      <c r="AJU165" s="6"/>
      <c r="AJV165" s="6"/>
      <c r="AJW165" s="6"/>
      <c r="AJX165" s="6"/>
      <c r="AJY165" s="6"/>
      <c r="AJZ165" s="6"/>
      <c r="AKA165" s="6"/>
      <c r="AKB165" s="6"/>
      <c r="AKC165" s="6"/>
      <c r="AKD165" s="6"/>
      <c r="AKE165" s="6"/>
      <c r="AKF165" s="6"/>
      <c r="AKG165" s="6"/>
      <c r="AKH165" s="6"/>
      <c r="AKI165" s="6"/>
      <c r="AKJ165" s="6"/>
      <c r="AKK165" s="6"/>
      <c r="AKL165" s="6"/>
      <c r="AKM165" s="6"/>
      <c r="AKN165" s="6"/>
      <c r="AKO165" s="6"/>
      <c r="AKP165" s="6"/>
      <c r="AKQ165" s="6"/>
      <c r="AKR165" s="6"/>
      <c r="AKS165" s="6"/>
      <c r="AKT165" s="6"/>
      <c r="AKU165" s="6"/>
      <c r="AKV165" s="6"/>
      <c r="AKW165" s="6"/>
      <c r="AKX165" s="6"/>
      <c r="AKY165" s="6"/>
      <c r="AKZ165" s="6"/>
      <c r="ALA165" s="6"/>
      <c r="ALB165" s="6"/>
      <c r="ALC165" s="6"/>
      <c r="ALD165" s="6"/>
      <c r="ALE165" s="6"/>
      <c r="ALF165" s="6"/>
      <c r="ALG165" s="6"/>
      <c r="ALH165" s="6"/>
      <c r="ALI165" s="6"/>
      <c r="ALJ165" s="6"/>
      <c r="ALK165" s="6"/>
      <c r="ALL165" s="6"/>
      <c r="ALM165" s="6"/>
      <c r="ALN165" s="6"/>
      <c r="ALO165" s="6"/>
      <c r="ALP165" s="6"/>
      <c r="ALQ165" s="6"/>
      <c r="ALR165" s="6"/>
      <c r="ALS165" s="6"/>
      <c r="ALT165" s="6"/>
      <c r="ALU165" s="6"/>
      <c r="ALV165" s="6"/>
      <c r="ALW165" s="6"/>
      <c r="ALX165" s="6"/>
      <c r="ALY165" s="6"/>
      <c r="ALZ165" s="6"/>
      <c r="AMA165" s="6"/>
      <c r="AMB165" s="6"/>
      <c r="AMC165" s="6"/>
      <c r="AMD165" s="6"/>
      <c r="AME165" s="6"/>
    </row>
    <row r="166" spans="1:1019" x14ac:dyDescent="0.25">
      <c r="A166" s="38" t="s">
        <v>117</v>
      </c>
      <c r="B166" s="4" t="s">
        <v>19</v>
      </c>
      <c r="C166" s="22">
        <v>1.87</v>
      </c>
      <c r="D166" s="22">
        <v>2.0499999999999998</v>
      </c>
      <c r="E166" s="23" t="s">
        <v>248</v>
      </c>
      <c r="F166" s="22">
        <v>0.78</v>
      </c>
      <c r="G166" s="21" t="s">
        <v>10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/>
      <c r="OQ166" s="6"/>
      <c r="OR166" s="6"/>
      <c r="OS166" s="6"/>
      <c r="OT166" s="6"/>
      <c r="OU166" s="6"/>
      <c r="OV166" s="6"/>
      <c r="OW166" s="6"/>
      <c r="OX166" s="6"/>
      <c r="OY166" s="6"/>
      <c r="OZ166" s="6"/>
      <c r="PA166" s="6"/>
      <c r="PB166" s="6"/>
      <c r="PC166" s="6"/>
      <c r="PD166" s="6"/>
      <c r="PE166" s="6"/>
      <c r="PF166" s="6"/>
      <c r="PG166" s="6"/>
      <c r="PH166" s="6"/>
      <c r="PI166" s="6"/>
      <c r="PJ166" s="6"/>
      <c r="PK166" s="6"/>
      <c r="PL166" s="6"/>
      <c r="PM166" s="6"/>
      <c r="PN166" s="6"/>
      <c r="PO166" s="6"/>
      <c r="PP166" s="6"/>
      <c r="PQ166" s="6"/>
      <c r="PR166" s="6"/>
      <c r="PS166" s="6"/>
      <c r="PT166" s="6"/>
      <c r="PU166" s="6"/>
      <c r="PV166" s="6"/>
      <c r="PW166" s="6"/>
      <c r="PX166" s="6"/>
      <c r="PY166" s="6"/>
      <c r="PZ166" s="6"/>
      <c r="QA166" s="6"/>
      <c r="QB166" s="6"/>
      <c r="QC166" s="6"/>
      <c r="QD166" s="6"/>
      <c r="QE166" s="6"/>
      <c r="QF166" s="6"/>
      <c r="QG166" s="6"/>
      <c r="QH166" s="6"/>
      <c r="QI166" s="6"/>
      <c r="QJ166" s="6"/>
      <c r="QK166" s="6"/>
      <c r="QL166" s="6"/>
      <c r="QM166" s="6"/>
      <c r="QN166" s="6"/>
      <c r="QO166" s="6"/>
      <c r="QP166" s="6"/>
      <c r="QQ166" s="6"/>
      <c r="QR166" s="6"/>
      <c r="QS166" s="6"/>
      <c r="QT166" s="6"/>
      <c r="QU166" s="6"/>
      <c r="QV166" s="6"/>
      <c r="QW166" s="6"/>
      <c r="QX166" s="6"/>
      <c r="QY166" s="6"/>
      <c r="QZ166" s="6"/>
      <c r="RA166" s="6"/>
      <c r="RB166" s="6"/>
      <c r="RC166" s="6"/>
      <c r="RD166" s="6"/>
      <c r="RE166" s="6"/>
      <c r="RF166" s="6"/>
      <c r="RG166" s="6"/>
      <c r="RH166" s="6"/>
      <c r="RI166" s="6"/>
      <c r="RJ166" s="6"/>
      <c r="RK166" s="6"/>
      <c r="RL166" s="6"/>
      <c r="RM166" s="6"/>
      <c r="RN166" s="6"/>
      <c r="RO166" s="6"/>
      <c r="RP166" s="6"/>
      <c r="RQ166" s="6"/>
      <c r="RR166" s="6"/>
      <c r="RS166" s="6"/>
      <c r="RT166" s="6"/>
      <c r="RU166" s="6"/>
      <c r="RV166" s="6"/>
      <c r="RW166" s="6"/>
      <c r="RX166" s="6"/>
      <c r="RY166" s="6"/>
      <c r="RZ166" s="6"/>
      <c r="SA166" s="6"/>
      <c r="SB166" s="6"/>
      <c r="SC166" s="6"/>
      <c r="SD166" s="6"/>
      <c r="SE166" s="6"/>
      <c r="SF166" s="6"/>
      <c r="SG166" s="6"/>
      <c r="SH166" s="6"/>
      <c r="SI166" s="6"/>
      <c r="SJ166" s="6"/>
      <c r="SK166" s="6"/>
      <c r="SL166" s="6"/>
      <c r="SM166" s="6"/>
      <c r="SN166" s="6"/>
      <c r="SO166" s="6"/>
      <c r="SP166" s="6"/>
      <c r="SQ166" s="6"/>
      <c r="SR166" s="6"/>
      <c r="SS166" s="6"/>
      <c r="ST166" s="6"/>
      <c r="SU166" s="6"/>
      <c r="SV166" s="6"/>
      <c r="SW166" s="6"/>
      <c r="SX166" s="6"/>
      <c r="SY166" s="6"/>
      <c r="SZ166" s="6"/>
      <c r="TA166" s="6"/>
      <c r="TB166" s="6"/>
      <c r="TC166" s="6"/>
      <c r="TD166" s="6"/>
      <c r="TE166" s="6"/>
      <c r="TF166" s="6"/>
      <c r="TG166" s="6"/>
      <c r="TH166" s="6"/>
      <c r="TI166" s="6"/>
      <c r="TJ166" s="6"/>
      <c r="TK166" s="6"/>
      <c r="TL166" s="6"/>
      <c r="TM166" s="6"/>
      <c r="TN166" s="6"/>
      <c r="TO166" s="6"/>
      <c r="TP166" s="6"/>
      <c r="TQ166" s="6"/>
      <c r="TR166" s="6"/>
      <c r="TS166" s="6"/>
      <c r="TT166" s="6"/>
      <c r="TU166" s="6"/>
      <c r="TV166" s="6"/>
      <c r="TW166" s="6"/>
      <c r="TX166" s="6"/>
      <c r="TY166" s="6"/>
      <c r="TZ166" s="6"/>
      <c r="UA166" s="6"/>
      <c r="UB166" s="6"/>
      <c r="UC166" s="6"/>
      <c r="UD166" s="6"/>
      <c r="UE166" s="6"/>
      <c r="UF166" s="6"/>
      <c r="UG166" s="6"/>
      <c r="UH166" s="6"/>
      <c r="UI166" s="6"/>
      <c r="UJ166" s="6"/>
      <c r="UK166" s="6"/>
      <c r="UL166" s="6"/>
      <c r="UM166" s="6"/>
      <c r="UN166" s="6"/>
      <c r="UO166" s="6"/>
      <c r="UP166" s="6"/>
      <c r="UQ166" s="6"/>
      <c r="UR166" s="6"/>
      <c r="US166" s="6"/>
      <c r="UT166" s="6"/>
      <c r="UU166" s="6"/>
      <c r="UV166" s="6"/>
      <c r="UW166" s="6"/>
      <c r="UX166" s="6"/>
      <c r="UY166" s="6"/>
      <c r="UZ166" s="6"/>
      <c r="VA166" s="6"/>
      <c r="VB166" s="6"/>
      <c r="VC166" s="6"/>
      <c r="VD166" s="6"/>
      <c r="VE166" s="6"/>
      <c r="VF166" s="6"/>
      <c r="VG166" s="6"/>
      <c r="VH166" s="6"/>
      <c r="VI166" s="6"/>
      <c r="VJ166" s="6"/>
      <c r="VK166" s="6"/>
      <c r="VL166" s="6"/>
      <c r="VM166" s="6"/>
      <c r="VN166" s="6"/>
      <c r="VO166" s="6"/>
      <c r="VP166" s="6"/>
      <c r="VQ166" s="6"/>
      <c r="VR166" s="6"/>
      <c r="VS166" s="6"/>
      <c r="VT166" s="6"/>
      <c r="VU166" s="6"/>
      <c r="VV166" s="6"/>
      <c r="VW166" s="6"/>
      <c r="VX166" s="6"/>
      <c r="VY166" s="6"/>
      <c r="VZ166" s="6"/>
      <c r="WA166" s="6"/>
      <c r="WB166" s="6"/>
      <c r="WC166" s="6"/>
      <c r="WD166" s="6"/>
      <c r="WE166" s="6"/>
      <c r="WF166" s="6"/>
      <c r="WG166" s="6"/>
      <c r="WH166" s="6"/>
      <c r="WI166" s="6"/>
      <c r="WJ166" s="6"/>
      <c r="WK166" s="6"/>
      <c r="WL166" s="6"/>
      <c r="WM166" s="6"/>
      <c r="WN166" s="6"/>
      <c r="WO166" s="6"/>
      <c r="WP166" s="6"/>
      <c r="WQ166" s="6"/>
      <c r="WR166" s="6"/>
      <c r="WS166" s="6"/>
      <c r="WT166" s="6"/>
      <c r="WU166" s="6"/>
      <c r="WV166" s="6"/>
      <c r="WW166" s="6"/>
      <c r="WX166" s="6"/>
      <c r="WY166" s="6"/>
      <c r="WZ166" s="6"/>
      <c r="XA166" s="6"/>
      <c r="XB166" s="6"/>
      <c r="XC166" s="6"/>
      <c r="XD166" s="6"/>
      <c r="XE166" s="6"/>
      <c r="XF166" s="6"/>
      <c r="XG166" s="6"/>
      <c r="XH166" s="6"/>
      <c r="XI166" s="6"/>
      <c r="XJ166" s="6"/>
      <c r="XK166" s="6"/>
      <c r="XL166" s="6"/>
      <c r="XM166" s="6"/>
      <c r="XN166" s="6"/>
      <c r="XO166" s="6"/>
      <c r="XP166" s="6"/>
      <c r="XQ166" s="6"/>
      <c r="XR166" s="6"/>
      <c r="XS166" s="6"/>
      <c r="XT166" s="6"/>
      <c r="XU166" s="6"/>
      <c r="XV166" s="6"/>
      <c r="XW166" s="6"/>
      <c r="XX166" s="6"/>
      <c r="XY166" s="6"/>
      <c r="XZ166" s="6"/>
      <c r="YA166" s="6"/>
      <c r="YB166" s="6"/>
      <c r="YC166" s="6"/>
      <c r="YD166" s="6"/>
      <c r="YE166" s="6"/>
      <c r="YF166" s="6"/>
      <c r="YG166" s="6"/>
      <c r="YH166" s="6"/>
      <c r="YI166" s="6"/>
      <c r="YJ166" s="6"/>
      <c r="YK166" s="6"/>
      <c r="YL166" s="6"/>
      <c r="YM166" s="6"/>
      <c r="YN166" s="6"/>
      <c r="YO166" s="6"/>
      <c r="YP166" s="6"/>
      <c r="YQ166" s="6"/>
      <c r="YR166" s="6"/>
      <c r="YS166" s="6"/>
      <c r="YT166" s="6"/>
      <c r="YU166" s="6"/>
      <c r="YV166" s="6"/>
      <c r="YW166" s="6"/>
      <c r="YX166" s="6"/>
      <c r="YY166" s="6"/>
      <c r="YZ166" s="6"/>
      <c r="ZA166" s="6"/>
      <c r="ZB166" s="6"/>
      <c r="ZC166" s="6"/>
      <c r="ZD166" s="6"/>
      <c r="ZE166" s="6"/>
      <c r="ZF166" s="6"/>
      <c r="ZG166" s="6"/>
      <c r="ZH166" s="6"/>
      <c r="ZI166" s="6"/>
      <c r="ZJ166" s="6"/>
      <c r="ZK166" s="6"/>
      <c r="ZL166" s="6"/>
      <c r="ZM166" s="6"/>
      <c r="ZN166" s="6"/>
      <c r="ZO166" s="6"/>
      <c r="ZP166" s="6"/>
      <c r="ZQ166" s="6"/>
      <c r="ZR166" s="6"/>
      <c r="ZS166" s="6"/>
      <c r="ZT166" s="6"/>
      <c r="ZU166" s="6"/>
      <c r="ZV166" s="6"/>
      <c r="ZW166" s="6"/>
      <c r="ZX166" s="6"/>
      <c r="ZY166" s="6"/>
      <c r="ZZ166" s="6"/>
      <c r="AAA166" s="6"/>
      <c r="AAB166" s="6"/>
      <c r="AAC166" s="6"/>
      <c r="AAD166" s="6"/>
      <c r="AAE166" s="6"/>
      <c r="AAF166" s="6"/>
      <c r="AAG166" s="6"/>
      <c r="AAH166" s="6"/>
      <c r="AAI166" s="6"/>
      <c r="AAJ166" s="6"/>
      <c r="AAK166" s="6"/>
      <c r="AAL166" s="6"/>
      <c r="AAM166" s="6"/>
      <c r="AAN166" s="6"/>
      <c r="AAO166" s="6"/>
      <c r="AAP166" s="6"/>
      <c r="AAQ166" s="6"/>
      <c r="AAR166" s="6"/>
      <c r="AAS166" s="6"/>
      <c r="AAT166" s="6"/>
      <c r="AAU166" s="6"/>
      <c r="AAV166" s="6"/>
      <c r="AAW166" s="6"/>
      <c r="AAX166" s="6"/>
      <c r="AAY166" s="6"/>
      <c r="AAZ166" s="6"/>
      <c r="ABA166" s="6"/>
      <c r="ABB166" s="6"/>
      <c r="ABC166" s="6"/>
      <c r="ABD166" s="6"/>
      <c r="ABE166" s="6"/>
      <c r="ABF166" s="6"/>
      <c r="ABG166" s="6"/>
      <c r="ABH166" s="6"/>
      <c r="ABI166" s="6"/>
      <c r="ABJ166" s="6"/>
      <c r="ABK166" s="6"/>
      <c r="ABL166" s="6"/>
      <c r="ABM166" s="6"/>
      <c r="ABN166" s="6"/>
      <c r="ABO166" s="6"/>
      <c r="ABP166" s="6"/>
      <c r="ABQ166" s="6"/>
      <c r="ABR166" s="6"/>
      <c r="ABS166" s="6"/>
      <c r="ABT166" s="6"/>
      <c r="ABU166" s="6"/>
      <c r="ABV166" s="6"/>
      <c r="ABW166" s="6"/>
      <c r="ABX166" s="6"/>
      <c r="ABY166" s="6"/>
      <c r="ABZ166" s="6"/>
      <c r="ACA166" s="6"/>
      <c r="ACB166" s="6"/>
      <c r="ACC166" s="6"/>
      <c r="ACD166" s="6"/>
      <c r="ACE166" s="6"/>
      <c r="ACF166" s="6"/>
      <c r="ACG166" s="6"/>
      <c r="ACH166" s="6"/>
      <c r="ACI166" s="6"/>
      <c r="ACJ166" s="6"/>
      <c r="ACK166" s="6"/>
      <c r="ACL166" s="6"/>
      <c r="ACM166" s="6"/>
      <c r="ACN166" s="6"/>
      <c r="ACO166" s="6"/>
      <c r="ACP166" s="6"/>
      <c r="ACQ166" s="6"/>
      <c r="ACR166" s="6"/>
      <c r="ACS166" s="6"/>
      <c r="ACT166" s="6"/>
      <c r="ACU166" s="6"/>
      <c r="ACV166" s="6"/>
      <c r="ACW166" s="6"/>
      <c r="ACX166" s="6"/>
      <c r="ACY166" s="6"/>
      <c r="ACZ166" s="6"/>
      <c r="ADA166" s="6"/>
      <c r="ADB166" s="6"/>
      <c r="ADC166" s="6"/>
      <c r="ADD166" s="6"/>
      <c r="ADE166" s="6"/>
      <c r="ADF166" s="6"/>
      <c r="ADG166" s="6"/>
      <c r="ADH166" s="6"/>
      <c r="ADI166" s="6"/>
      <c r="ADJ166" s="6"/>
      <c r="ADK166" s="6"/>
      <c r="ADL166" s="6"/>
      <c r="ADM166" s="6"/>
      <c r="ADN166" s="6"/>
      <c r="ADO166" s="6"/>
      <c r="ADP166" s="6"/>
      <c r="ADQ166" s="6"/>
      <c r="ADR166" s="6"/>
      <c r="ADS166" s="6"/>
      <c r="ADT166" s="6"/>
      <c r="ADU166" s="6"/>
      <c r="ADV166" s="6"/>
      <c r="ADW166" s="6"/>
      <c r="ADX166" s="6"/>
      <c r="ADY166" s="6"/>
      <c r="ADZ166" s="6"/>
      <c r="AEA166" s="6"/>
      <c r="AEB166" s="6"/>
      <c r="AEC166" s="6"/>
      <c r="AED166" s="6"/>
      <c r="AEE166" s="6"/>
      <c r="AEF166" s="6"/>
      <c r="AEG166" s="6"/>
      <c r="AEH166" s="6"/>
      <c r="AEI166" s="6"/>
      <c r="AEJ166" s="6"/>
      <c r="AEK166" s="6"/>
      <c r="AEL166" s="6"/>
      <c r="AEM166" s="6"/>
      <c r="AEN166" s="6"/>
      <c r="AEO166" s="6"/>
      <c r="AEP166" s="6"/>
      <c r="AEQ166" s="6"/>
      <c r="AER166" s="6"/>
      <c r="AES166" s="6"/>
      <c r="AET166" s="6"/>
      <c r="AEU166" s="6"/>
      <c r="AEV166" s="6"/>
      <c r="AEW166" s="6"/>
      <c r="AEX166" s="6"/>
      <c r="AEY166" s="6"/>
      <c r="AEZ166" s="6"/>
      <c r="AFA166" s="6"/>
      <c r="AFB166" s="6"/>
      <c r="AFC166" s="6"/>
      <c r="AFD166" s="6"/>
      <c r="AFE166" s="6"/>
      <c r="AFF166" s="6"/>
      <c r="AFG166" s="6"/>
      <c r="AFH166" s="6"/>
      <c r="AFI166" s="6"/>
      <c r="AFJ166" s="6"/>
      <c r="AFK166" s="6"/>
      <c r="AFL166" s="6"/>
      <c r="AFM166" s="6"/>
      <c r="AFN166" s="6"/>
      <c r="AFO166" s="6"/>
      <c r="AFP166" s="6"/>
      <c r="AFQ166" s="6"/>
      <c r="AFR166" s="6"/>
      <c r="AFS166" s="6"/>
      <c r="AFT166" s="6"/>
      <c r="AFU166" s="6"/>
      <c r="AFV166" s="6"/>
      <c r="AFW166" s="6"/>
      <c r="AFX166" s="6"/>
      <c r="AFY166" s="6"/>
      <c r="AFZ166" s="6"/>
      <c r="AGA166" s="6"/>
      <c r="AGB166" s="6"/>
      <c r="AGC166" s="6"/>
      <c r="AGD166" s="6"/>
      <c r="AGE166" s="6"/>
      <c r="AGF166" s="6"/>
      <c r="AGG166" s="6"/>
      <c r="AGH166" s="6"/>
      <c r="AGI166" s="6"/>
      <c r="AGJ166" s="6"/>
      <c r="AGK166" s="6"/>
      <c r="AGL166" s="6"/>
      <c r="AGM166" s="6"/>
      <c r="AGN166" s="6"/>
      <c r="AGO166" s="6"/>
      <c r="AGP166" s="6"/>
      <c r="AGQ166" s="6"/>
      <c r="AGR166" s="6"/>
      <c r="AGS166" s="6"/>
      <c r="AGT166" s="6"/>
      <c r="AGU166" s="6"/>
      <c r="AGV166" s="6"/>
      <c r="AGW166" s="6"/>
      <c r="AGX166" s="6"/>
      <c r="AGY166" s="6"/>
      <c r="AGZ166" s="6"/>
      <c r="AHA166" s="6"/>
      <c r="AHB166" s="6"/>
      <c r="AHC166" s="6"/>
      <c r="AHD166" s="6"/>
      <c r="AHE166" s="6"/>
      <c r="AHF166" s="6"/>
      <c r="AHG166" s="6"/>
      <c r="AHH166" s="6"/>
      <c r="AHI166" s="6"/>
      <c r="AHJ166" s="6"/>
      <c r="AHK166" s="6"/>
      <c r="AHL166" s="6"/>
      <c r="AHM166" s="6"/>
      <c r="AHN166" s="6"/>
      <c r="AHO166" s="6"/>
      <c r="AHP166" s="6"/>
      <c r="AHQ166" s="6"/>
      <c r="AHR166" s="6"/>
      <c r="AHS166" s="6"/>
      <c r="AHT166" s="6"/>
      <c r="AHU166" s="6"/>
      <c r="AHV166" s="6"/>
      <c r="AHW166" s="6"/>
      <c r="AHX166" s="6"/>
      <c r="AHY166" s="6"/>
      <c r="AHZ166" s="6"/>
      <c r="AIA166" s="6"/>
      <c r="AIB166" s="6"/>
      <c r="AIC166" s="6"/>
      <c r="AID166" s="6"/>
      <c r="AIE166" s="6"/>
      <c r="AIF166" s="6"/>
      <c r="AIG166" s="6"/>
      <c r="AIH166" s="6"/>
      <c r="AII166" s="6"/>
      <c r="AIJ166" s="6"/>
      <c r="AIK166" s="6"/>
      <c r="AIL166" s="6"/>
      <c r="AIM166" s="6"/>
      <c r="AIN166" s="6"/>
      <c r="AIO166" s="6"/>
      <c r="AIP166" s="6"/>
      <c r="AIQ166" s="6"/>
      <c r="AIR166" s="6"/>
      <c r="AIS166" s="6"/>
      <c r="AIT166" s="6"/>
      <c r="AIU166" s="6"/>
      <c r="AIV166" s="6"/>
      <c r="AIW166" s="6"/>
      <c r="AIX166" s="6"/>
      <c r="AIY166" s="6"/>
      <c r="AIZ166" s="6"/>
      <c r="AJA166" s="6"/>
      <c r="AJB166" s="6"/>
      <c r="AJC166" s="6"/>
      <c r="AJD166" s="6"/>
      <c r="AJE166" s="6"/>
      <c r="AJF166" s="6"/>
      <c r="AJG166" s="6"/>
      <c r="AJH166" s="6"/>
      <c r="AJI166" s="6"/>
      <c r="AJJ166" s="6"/>
      <c r="AJK166" s="6"/>
      <c r="AJL166" s="6"/>
      <c r="AJM166" s="6"/>
      <c r="AJN166" s="6"/>
      <c r="AJO166" s="6"/>
      <c r="AJP166" s="6"/>
      <c r="AJQ166" s="6"/>
      <c r="AJR166" s="6"/>
      <c r="AJS166" s="6"/>
      <c r="AJT166" s="6"/>
      <c r="AJU166" s="6"/>
      <c r="AJV166" s="6"/>
      <c r="AJW166" s="6"/>
      <c r="AJX166" s="6"/>
      <c r="AJY166" s="6"/>
      <c r="AJZ166" s="6"/>
      <c r="AKA166" s="6"/>
      <c r="AKB166" s="6"/>
      <c r="AKC166" s="6"/>
      <c r="AKD166" s="6"/>
      <c r="AKE166" s="6"/>
      <c r="AKF166" s="6"/>
      <c r="AKG166" s="6"/>
      <c r="AKH166" s="6"/>
      <c r="AKI166" s="6"/>
      <c r="AKJ166" s="6"/>
      <c r="AKK166" s="6"/>
      <c r="AKL166" s="6"/>
      <c r="AKM166" s="6"/>
      <c r="AKN166" s="6"/>
      <c r="AKO166" s="6"/>
      <c r="AKP166" s="6"/>
      <c r="AKQ166" s="6"/>
      <c r="AKR166" s="6"/>
      <c r="AKS166" s="6"/>
      <c r="AKT166" s="6"/>
      <c r="AKU166" s="6"/>
      <c r="AKV166" s="6"/>
      <c r="AKW166" s="6"/>
      <c r="AKX166" s="6"/>
      <c r="AKY166" s="6"/>
      <c r="AKZ166" s="6"/>
      <c r="ALA166" s="6"/>
      <c r="ALB166" s="6"/>
      <c r="ALC166" s="6"/>
      <c r="ALD166" s="6"/>
      <c r="ALE166" s="6"/>
      <c r="ALF166" s="6"/>
      <c r="ALG166" s="6"/>
      <c r="ALH166" s="6"/>
      <c r="ALI166" s="6"/>
      <c r="ALJ166" s="6"/>
      <c r="ALK166" s="6"/>
      <c r="ALL166" s="6"/>
      <c r="ALM166" s="6"/>
      <c r="ALN166" s="6"/>
      <c r="ALO166" s="6"/>
      <c r="ALP166" s="6"/>
      <c r="ALQ166" s="6"/>
      <c r="ALR166" s="6"/>
      <c r="ALS166" s="6"/>
      <c r="ALT166" s="6"/>
      <c r="ALU166" s="6"/>
      <c r="ALV166" s="6"/>
      <c r="ALW166" s="6"/>
      <c r="ALX166" s="6"/>
      <c r="ALY166" s="6"/>
      <c r="ALZ166" s="6"/>
      <c r="AMA166" s="6"/>
      <c r="AMB166" s="6"/>
      <c r="AMC166" s="6"/>
      <c r="AMD166" s="6"/>
      <c r="AME166" s="6"/>
    </row>
    <row r="167" spans="1:1019" s="5" customFormat="1" ht="12.75" x14ac:dyDescent="0.2">
      <c r="A167" s="47" t="s">
        <v>118</v>
      </c>
      <c r="B167" s="4" t="s">
        <v>123</v>
      </c>
      <c r="C167" s="3">
        <v>2.6880000000000002</v>
      </c>
      <c r="D167" s="3">
        <v>3.048</v>
      </c>
      <c r="E167" s="3" t="s">
        <v>236</v>
      </c>
      <c r="F167" s="3">
        <f>1.323-0.21-0.062</f>
        <v>1.0509999999999999</v>
      </c>
      <c r="G167" s="21" t="s">
        <v>10</v>
      </c>
      <c r="H167" s="48"/>
      <c r="I167" s="48"/>
      <c r="J167" s="48"/>
    </row>
    <row r="168" spans="1:1019" ht="14.25" customHeight="1" x14ac:dyDescent="0.25">
      <c r="A168" s="7" t="s">
        <v>119</v>
      </c>
      <c r="B168" s="8" t="s">
        <v>29</v>
      </c>
      <c r="C168" s="9">
        <v>0.26300000000000001</v>
      </c>
      <c r="D168" s="9">
        <v>0.42299999999999999</v>
      </c>
      <c r="E168" s="8" t="s">
        <v>148</v>
      </c>
      <c r="F168" s="9">
        <f>0.715-0.251-0.284-0.099</f>
        <v>8.0999999999999989E-2</v>
      </c>
      <c r="G168" s="49" t="s">
        <v>10</v>
      </c>
    </row>
    <row r="169" spans="1:1019" ht="14.25" customHeight="1" x14ac:dyDescent="0.25">
      <c r="A169" s="7" t="s">
        <v>119</v>
      </c>
      <c r="B169" s="8" t="s">
        <v>123</v>
      </c>
      <c r="C169" s="9">
        <v>3.2160000000000002</v>
      </c>
      <c r="D169" s="9">
        <v>3.7509999999999999</v>
      </c>
      <c r="E169" s="8" t="s">
        <v>208</v>
      </c>
      <c r="F169" s="9">
        <f>1.015-0.046-0.28-0.248</f>
        <v>0.44099999999999984</v>
      </c>
      <c r="G169" s="49">
        <v>45493</v>
      </c>
    </row>
    <row r="170" spans="1:1019" x14ac:dyDescent="0.25">
      <c r="A170" s="7" t="s">
        <v>120</v>
      </c>
      <c r="B170" s="8" t="s">
        <v>123</v>
      </c>
      <c r="C170" s="9">
        <v>1.083</v>
      </c>
      <c r="D170" s="9">
        <v>2.6179999999999999</v>
      </c>
      <c r="E170" s="8" t="s">
        <v>147</v>
      </c>
      <c r="F170" s="9">
        <f>0.703-0.08-0.028-0.11-0.065-0.018-0.06-0.089</f>
        <v>0.253</v>
      </c>
      <c r="G170" s="49" t="s">
        <v>10</v>
      </c>
    </row>
    <row r="171" spans="1:1019" x14ac:dyDescent="0.25">
      <c r="A171" s="47" t="s">
        <v>121</v>
      </c>
      <c r="B171" s="4" t="s">
        <v>8</v>
      </c>
      <c r="C171" s="3">
        <v>7.0000000000000007E-2</v>
      </c>
      <c r="D171" s="3">
        <v>0.115</v>
      </c>
      <c r="E171" s="4" t="s">
        <v>122</v>
      </c>
      <c r="F171" s="3">
        <f>0.403-0.15-0.08-0.05-0.05</f>
        <v>7.2999999999999982E-2</v>
      </c>
      <c r="G171" s="31" t="s">
        <v>10</v>
      </c>
    </row>
    <row r="172" spans="1:1019" x14ac:dyDescent="0.25">
      <c r="A172" s="47" t="s">
        <v>124</v>
      </c>
      <c r="B172" s="4" t="s">
        <v>17</v>
      </c>
      <c r="C172" s="3">
        <v>0.57499999999999996</v>
      </c>
      <c r="D172" s="3">
        <v>0.755</v>
      </c>
      <c r="E172" s="4" t="s">
        <v>125</v>
      </c>
      <c r="F172" s="3">
        <f>0.358-0.067-0.128-0.015</f>
        <v>0.14799999999999996</v>
      </c>
      <c r="G172" s="31" t="s">
        <v>10</v>
      </c>
    </row>
    <row r="173" spans="1:1019" x14ac:dyDescent="0.25">
      <c r="A173" s="47" t="s">
        <v>124</v>
      </c>
      <c r="B173" s="4" t="s">
        <v>17</v>
      </c>
      <c r="C173" s="3">
        <v>1.35</v>
      </c>
      <c r="D173" s="3">
        <v>1.53</v>
      </c>
      <c r="E173" s="4" t="s">
        <v>126</v>
      </c>
      <c r="F173" s="3">
        <v>0.34499999999999997</v>
      </c>
      <c r="G173" s="31" t="s">
        <v>10</v>
      </c>
    </row>
  </sheetData>
  <phoneticPr fontId="6" type="noConversion"/>
  <pageMargins left="0.7" right="0.7" top="0.75" bottom="0.75" header="0.51180555555555496" footer="0.51180555555555496"/>
  <pageSetup paperSize="9" scale="10" firstPageNumber="0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Абаева Елена Юрьевна</cp:lastModifiedBy>
  <cp:revision>182</cp:revision>
  <cp:lastPrinted>2023-09-19T10:49:06Z</cp:lastPrinted>
  <dcterms:created xsi:type="dcterms:W3CDTF">2015-06-05T18:19:00Z</dcterms:created>
  <dcterms:modified xsi:type="dcterms:W3CDTF">2024-10-22T10:56:00Z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518D72CBDF864D3EB1AC85B1C24C8502</vt:lpwstr>
  </property>
  <property fmtid="{D5CDD505-2E9C-101B-9397-08002B2CF9AE}" pid="9" name="KSOProductBuildVer">
    <vt:lpwstr>1049-12.2.0.13177</vt:lpwstr>
  </property>
</Properties>
</file>